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955" windowHeight="9210"/>
  </bookViews>
  <sheets>
    <sheet name="NTM-B BOE(Max Likely)" sheetId="1" r:id="rId1"/>
    <sheet name="NTM-B BOE(Butmir+Likely)" sheetId="2" r:id="rId2"/>
    <sheet name="NTM-B BOE(Butmir+Min)" sheetId="3" r:id="rId3"/>
  </sheets>
  <definedNames>
    <definedName name="_xlnm._FilterDatabase" localSheetId="1" hidden="1">'NTM-B BOE(Butmir+Likely)'!$AQ$13:$AQ$86</definedName>
    <definedName name="_xlnm._FilterDatabase" localSheetId="2" hidden="1">'NTM-B BOE(Butmir+Min)'!$AQ$13:$AQ$86</definedName>
    <definedName name="_xlnm._FilterDatabase" localSheetId="0" hidden="1">'NTM-B BOE(Max Likely)'!$AQ$13:$AQ$86</definedName>
    <definedName name="_xlnm.Print_Area" localSheetId="1">'NTM-B BOE(Butmir+Likely)'!$A$1:$AN$49</definedName>
    <definedName name="_xlnm.Print_Area" localSheetId="2">'NTM-B BOE(Butmir+Min)'!$A$1:$AN$49</definedName>
    <definedName name="_xlnm.Print_Area" localSheetId="0">'NTM-B BOE(Max Likely)'!$A$1:$AN$49</definedName>
    <definedName name="_xlnm.Print_Titles" localSheetId="1">'NTM-B BOE(Butmir+Likely)'!$B:$F</definedName>
    <definedName name="_xlnm.Print_Titles" localSheetId="2">'NTM-B BOE(Butmir+Min)'!$B:$F</definedName>
    <definedName name="_xlnm.Print_Titles" localSheetId="0">'NTM-B BOE(Max Likely)'!$B:$F</definedName>
  </definedNames>
  <calcPr calcId="125725"/>
</workbook>
</file>

<file path=xl/calcChain.xml><?xml version="1.0" encoding="utf-8"?>
<calcChain xmlns="http://schemas.openxmlformats.org/spreadsheetml/2006/main">
  <c r="B12" i="2"/>
  <c r="B11"/>
  <c r="B12" i="3"/>
  <c r="B11"/>
  <c r="B12" i="1"/>
  <c r="B11"/>
  <c r="B10" i="2"/>
  <c r="B10" i="3"/>
  <c r="B10" i="1"/>
  <c r="AN86" i="3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5"/>
  <c r="AQ85" s="1"/>
  <c r="AQ84"/>
  <c r="F84"/>
  <c r="F83"/>
  <c r="AQ83" s="1"/>
  <c r="AQ82"/>
  <c r="F82"/>
  <c r="F81"/>
  <c r="AQ81" s="1"/>
  <c r="AQ80"/>
  <c r="F80"/>
  <c r="F79"/>
  <c r="AQ79" s="1"/>
  <c r="AQ78"/>
  <c r="F78"/>
  <c r="F86" s="1"/>
  <c r="AQ86" s="1"/>
  <c r="AQ77"/>
  <c r="AQ76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4"/>
  <c r="AQ74" s="1"/>
  <c r="AQ73"/>
  <c r="F73"/>
  <c r="F72"/>
  <c r="AQ72" s="1"/>
  <c r="AQ71"/>
  <c r="F71"/>
  <c r="AN70"/>
  <c r="AN75" s="1"/>
  <c r="AM70"/>
  <c r="AM75" s="1"/>
  <c r="F70"/>
  <c r="AQ70" s="1"/>
  <c r="AQ69"/>
  <c r="AQ68"/>
  <c r="AN65"/>
  <c r="AM65"/>
  <c r="H65"/>
  <c r="G65"/>
  <c r="F65" s="1"/>
  <c r="AQ65" s="1"/>
  <c r="AN64"/>
  <c r="H64"/>
  <c r="G64"/>
  <c r="F64" s="1"/>
  <c r="AQ64" s="1"/>
  <c r="AN63"/>
  <c r="H63"/>
  <c r="G63"/>
  <c r="F63" s="1"/>
  <c r="AQ63" s="1"/>
  <c r="AM62"/>
  <c r="H62"/>
  <c r="G62"/>
  <c r="F62" s="1"/>
  <c r="AQ62" s="1"/>
  <c r="AM61"/>
  <c r="H61"/>
  <c r="G61"/>
  <c r="F61" s="1"/>
  <c r="AQ61" s="1"/>
  <c r="C60"/>
  <c r="G60" s="1"/>
  <c r="F60" s="1"/>
  <c r="AQ60" s="1"/>
  <c r="G59"/>
  <c r="F59"/>
  <c r="AQ59" s="1"/>
  <c r="AQ58"/>
  <c r="F58"/>
  <c r="AN57"/>
  <c r="C57"/>
  <c r="AM57" s="1"/>
  <c r="F57" s="1"/>
  <c r="AQ57" s="1"/>
  <c r="AN56"/>
  <c r="C56"/>
  <c r="AM56" s="1"/>
  <c r="F56" s="1"/>
  <c r="AQ56" s="1"/>
  <c r="G55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AN53"/>
  <c r="AN67" s="1"/>
  <c r="AM53"/>
  <c r="AL53"/>
  <c r="AL67" s="1"/>
  <c r="AK53"/>
  <c r="AK67" s="1"/>
  <c r="AJ53"/>
  <c r="AJ67" s="1"/>
  <c r="AI53"/>
  <c r="AI67" s="1"/>
  <c r="AH53"/>
  <c r="AH67" s="1"/>
  <c r="AG53"/>
  <c r="AG67" s="1"/>
  <c r="AF53"/>
  <c r="AF67" s="1"/>
  <c r="AE53"/>
  <c r="AE67" s="1"/>
  <c r="AD53"/>
  <c r="AD67" s="1"/>
  <c r="AC53"/>
  <c r="AC67" s="1"/>
  <c r="AB53"/>
  <c r="AB67" s="1"/>
  <c r="AA53"/>
  <c r="AA67" s="1"/>
  <c r="Z53"/>
  <c r="Z67" s="1"/>
  <c r="Y53"/>
  <c r="Y67" s="1"/>
  <c r="X53"/>
  <c r="X67" s="1"/>
  <c r="W53"/>
  <c r="W67" s="1"/>
  <c r="V53"/>
  <c r="V67" s="1"/>
  <c r="U53"/>
  <c r="U67" s="1"/>
  <c r="T53"/>
  <c r="T67" s="1"/>
  <c r="S53"/>
  <c r="S67" s="1"/>
  <c r="R53"/>
  <c r="R67" s="1"/>
  <c r="Q53"/>
  <c r="Q67" s="1"/>
  <c r="P53"/>
  <c r="P67" s="1"/>
  <c r="O53"/>
  <c r="O67" s="1"/>
  <c r="N53"/>
  <c r="N67" s="1"/>
  <c r="M53"/>
  <c r="M67" s="1"/>
  <c r="L53"/>
  <c r="L67" s="1"/>
  <c r="K53"/>
  <c r="K67" s="1"/>
  <c r="J53"/>
  <c r="J67" s="1"/>
  <c r="I53"/>
  <c r="I67" s="1"/>
  <c r="G53"/>
  <c r="F52"/>
  <c r="AQ51"/>
  <c r="AQ50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G49"/>
  <c r="AQ48"/>
  <c r="F48"/>
  <c r="F47"/>
  <c r="AQ47" s="1"/>
  <c r="C47"/>
  <c r="F46"/>
  <c r="AQ46" s="1"/>
  <c r="F45"/>
  <c r="AQ45" s="1"/>
  <c r="F44"/>
  <c r="AQ44" s="1"/>
  <c r="H43"/>
  <c r="F43"/>
  <c r="AQ43" s="1"/>
  <c r="AQ42"/>
  <c r="H42"/>
  <c r="F42"/>
  <c r="H41"/>
  <c r="F41"/>
  <c r="AQ41" s="1"/>
  <c r="AQ40"/>
  <c r="H40"/>
  <c r="F40"/>
  <c r="H39"/>
  <c r="F39"/>
  <c r="AQ39" s="1"/>
  <c r="AQ38"/>
  <c r="H38"/>
  <c r="F38"/>
  <c r="H37"/>
  <c r="F37"/>
  <c r="AQ37" s="1"/>
  <c r="AQ36"/>
  <c r="H36"/>
  <c r="F36"/>
  <c r="H35"/>
  <c r="F35"/>
  <c r="AQ35" s="1"/>
  <c r="AQ34"/>
  <c r="H34"/>
  <c r="F34"/>
  <c r="H33"/>
  <c r="F33"/>
  <c r="AQ33" s="1"/>
  <c r="AQ32"/>
  <c r="H32"/>
  <c r="F32"/>
  <c r="H31"/>
  <c r="F31"/>
  <c r="AQ31" s="1"/>
  <c r="AQ30"/>
  <c r="H30"/>
  <c r="F30"/>
  <c r="H29"/>
  <c r="F29"/>
  <c r="AQ29" s="1"/>
  <c r="AQ28"/>
  <c r="H28"/>
  <c r="F28"/>
  <c r="H27"/>
  <c r="F27"/>
  <c r="AQ27" s="1"/>
  <c r="AQ26"/>
  <c r="H26"/>
  <c r="F26"/>
  <c r="H25"/>
  <c r="F25"/>
  <c r="AQ25" s="1"/>
  <c r="AQ24"/>
  <c r="H24"/>
  <c r="F24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70" s="1"/>
  <c r="A71" s="1"/>
  <c r="A72" s="1"/>
  <c r="A73" s="1"/>
  <c r="A74" s="1"/>
  <c r="A78" s="1"/>
  <c r="A79" s="1"/>
  <c r="A80" s="1"/>
  <c r="A81" s="1"/>
  <c r="A82" s="1"/>
  <c r="A83" s="1"/>
  <c r="A84" s="1"/>
  <c r="A85" s="1"/>
  <c r="H23"/>
  <c r="F23"/>
  <c r="AQ23" s="1"/>
  <c r="A23"/>
  <c r="AQ22"/>
  <c r="H22"/>
  <c r="H54" s="1"/>
  <c r="F54" s="1"/>
  <c r="AQ54" s="1"/>
  <c r="F22"/>
  <c r="F49" s="1"/>
  <c r="AQ49" s="1"/>
  <c r="AQ21"/>
  <c r="AN21"/>
  <c r="AM21"/>
  <c r="AM20" s="1"/>
  <c r="AL21"/>
  <c r="AK21"/>
  <c r="AK20" s="1"/>
  <c r="AJ21"/>
  <c r="AI21"/>
  <c r="AI20" s="1"/>
  <c r="AH21"/>
  <c r="AG21"/>
  <c r="AG20" s="1"/>
  <c r="AF21"/>
  <c r="AE21"/>
  <c r="AE20" s="1"/>
  <c r="AD21"/>
  <c r="AC21"/>
  <c r="AC20" s="1"/>
  <c r="AB21"/>
  <c r="AA21"/>
  <c r="AA20" s="1"/>
  <c r="Z21"/>
  <c r="Y21"/>
  <c r="Y20" s="1"/>
  <c r="X21"/>
  <c r="W21"/>
  <c r="W20" s="1"/>
  <c r="V21"/>
  <c r="U21"/>
  <c r="U20" s="1"/>
  <c r="T21"/>
  <c r="S21"/>
  <c r="S20" s="1"/>
  <c r="R21"/>
  <c r="Q21"/>
  <c r="Q20" s="1"/>
  <c r="P21"/>
  <c r="O21"/>
  <c r="O20" s="1"/>
  <c r="N21"/>
  <c r="M21"/>
  <c r="M20" s="1"/>
  <c r="L21"/>
  <c r="K21"/>
  <c r="K20" s="1"/>
  <c r="J21"/>
  <c r="I21"/>
  <c r="I20" s="1"/>
  <c r="AN20"/>
  <c r="AL20"/>
  <c r="AJ20"/>
  <c r="AH20"/>
  <c r="AF20"/>
  <c r="AD20"/>
  <c r="AB20"/>
  <c r="Z20"/>
  <c r="X20"/>
  <c r="V20"/>
  <c r="T20"/>
  <c r="R20"/>
  <c r="P20"/>
  <c r="N20"/>
  <c r="L20"/>
  <c r="J20"/>
  <c r="F20"/>
  <c r="AQ20" s="1"/>
  <c r="AQ19"/>
  <c r="AQ14"/>
  <c r="H9"/>
  <c r="AN86" i="2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5"/>
  <c r="AQ85" s="1"/>
  <c r="AQ84"/>
  <c r="F84"/>
  <c r="F83"/>
  <c r="AQ83" s="1"/>
  <c r="AQ82"/>
  <c r="F82"/>
  <c r="F81"/>
  <c r="AQ81" s="1"/>
  <c r="AQ80"/>
  <c r="F80"/>
  <c r="F79"/>
  <c r="AQ79" s="1"/>
  <c r="AQ78"/>
  <c r="F78"/>
  <c r="F86" s="1"/>
  <c r="AQ86" s="1"/>
  <c r="AQ77"/>
  <c r="AQ76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4"/>
  <c r="AQ74" s="1"/>
  <c r="AQ73"/>
  <c r="F73"/>
  <c r="F72"/>
  <c r="AQ72" s="1"/>
  <c r="AQ71"/>
  <c r="F71"/>
  <c r="AN70"/>
  <c r="AN75" s="1"/>
  <c r="AM70"/>
  <c r="AM75" s="1"/>
  <c r="F70"/>
  <c r="F75" s="1"/>
  <c r="AQ75" s="1"/>
  <c r="AQ69"/>
  <c r="AQ68"/>
  <c r="AN65"/>
  <c r="AM65"/>
  <c r="H65"/>
  <c r="G65"/>
  <c r="F65" s="1"/>
  <c r="AQ65" s="1"/>
  <c r="AN64"/>
  <c r="H64"/>
  <c r="G64"/>
  <c r="F64" s="1"/>
  <c r="AQ64" s="1"/>
  <c r="AN63"/>
  <c r="H63"/>
  <c r="G63"/>
  <c r="F63" s="1"/>
  <c r="AQ63" s="1"/>
  <c r="AM62"/>
  <c r="H62"/>
  <c r="G62"/>
  <c r="F62" s="1"/>
  <c r="AQ62" s="1"/>
  <c r="AM61"/>
  <c r="H61"/>
  <c r="G61"/>
  <c r="F61" s="1"/>
  <c r="AQ61" s="1"/>
  <c r="C60"/>
  <c r="G60" s="1"/>
  <c r="F60" s="1"/>
  <c r="AQ60" s="1"/>
  <c r="G59"/>
  <c r="F59"/>
  <c r="AQ59" s="1"/>
  <c r="AQ58"/>
  <c r="F58"/>
  <c r="AN57"/>
  <c r="C57"/>
  <c r="AM57" s="1"/>
  <c r="F57" s="1"/>
  <c r="AQ57" s="1"/>
  <c r="AN56"/>
  <c r="C56"/>
  <c r="AM56" s="1"/>
  <c r="F56" s="1"/>
  <c r="AQ56" s="1"/>
  <c r="G55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AN53"/>
  <c r="AN67" s="1"/>
  <c r="AM53"/>
  <c r="AM67" s="1"/>
  <c r="AL53"/>
  <c r="AL67" s="1"/>
  <c r="AK53"/>
  <c r="AK67" s="1"/>
  <c r="AJ53"/>
  <c r="AJ67" s="1"/>
  <c r="AI53"/>
  <c r="AI67" s="1"/>
  <c r="AH53"/>
  <c r="AH67" s="1"/>
  <c r="AG53"/>
  <c r="AG67" s="1"/>
  <c r="AF53"/>
  <c r="AF67" s="1"/>
  <c r="AE53"/>
  <c r="AE67" s="1"/>
  <c r="AD53"/>
  <c r="AD67" s="1"/>
  <c r="AC53"/>
  <c r="AC67" s="1"/>
  <c r="AB53"/>
  <c r="AB67" s="1"/>
  <c r="AA53"/>
  <c r="AA67" s="1"/>
  <c r="Z53"/>
  <c r="Z67" s="1"/>
  <c r="Y53"/>
  <c r="Y67" s="1"/>
  <c r="X53"/>
  <c r="X67" s="1"/>
  <c r="W53"/>
  <c r="W67" s="1"/>
  <c r="V53"/>
  <c r="V67" s="1"/>
  <c r="U53"/>
  <c r="U67" s="1"/>
  <c r="T53"/>
  <c r="T67" s="1"/>
  <c r="S53"/>
  <c r="S67" s="1"/>
  <c r="R53"/>
  <c r="R67" s="1"/>
  <c r="Q53"/>
  <c r="Q67" s="1"/>
  <c r="P53"/>
  <c r="P67" s="1"/>
  <c r="O53"/>
  <c r="O67" s="1"/>
  <c r="N53"/>
  <c r="N67" s="1"/>
  <c r="M53"/>
  <c r="M67" s="1"/>
  <c r="L53"/>
  <c r="L67" s="1"/>
  <c r="K53"/>
  <c r="K67" s="1"/>
  <c r="J53"/>
  <c r="J67" s="1"/>
  <c r="I53"/>
  <c r="I67" s="1"/>
  <c r="G53"/>
  <c r="AQ52"/>
  <c r="F52"/>
  <c r="AQ51"/>
  <c r="AQ50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G49"/>
  <c r="F48"/>
  <c r="AQ48" s="1"/>
  <c r="AQ47"/>
  <c r="F47"/>
  <c r="C47"/>
  <c r="F46"/>
  <c r="AQ46" s="1"/>
  <c r="F45"/>
  <c r="AQ45" s="1"/>
  <c r="F44"/>
  <c r="AQ44" s="1"/>
  <c r="AQ43"/>
  <c r="H43"/>
  <c r="F43"/>
  <c r="H42"/>
  <c r="F42"/>
  <c r="AQ42" s="1"/>
  <c r="AQ41"/>
  <c r="H41"/>
  <c r="F41"/>
  <c r="H40"/>
  <c r="F40"/>
  <c r="AQ40" s="1"/>
  <c r="AQ39"/>
  <c r="H39"/>
  <c r="F39"/>
  <c r="H38"/>
  <c r="F38"/>
  <c r="AQ38" s="1"/>
  <c r="AQ37"/>
  <c r="H37"/>
  <c r="F37"/>
  <c r="H36"/>
  <c r="F36"/>
  <c r="AQ36" s="1"/>
  <c r="AQ35"/>
  <c r="H35"/>
  <c r="F35"/>
  <c r="H34"/>
  <c r="F34"/>
  <c r="AQ34" s="1"/>
  <c r="AQ33"/>
  <c r="H33"/>
  <c r="F33"/>
  <c r="H32"/>
  <c r="F32"/>
  <c r="AQ32" s="1"/>
  <c r="AQ31"/>
  <c r="H31"/>
  <c r="F31"/>
  <c r="H30"/>
  <c r="F30"/>
  <c r="AQ30" s="1"/>
  <c r="AQ29"/>
  <c r="H29"/>
  <c r="F29"/>
  <c r="H28"/>
  <c r="F28"/>
  <c r="AQ28" s="1"/>
  <c r="AQ27"/>
  <c r="H27"/>
  <c r="F27"/>
  <c r="H26"/>
  <c r="F26"/>
  <c r="AQ26" s="1"/>
  <c r="AQ25"/>
  <c r="H25"/>
  <c r="F25"/>
  <c r="H24"/>
  <c r="F24"/>
  <c r="AQ24" s="1"/>
  <c r="AQ23"/>
  <c r="H23"/>
  <c r="F23"/>
  <c r="A23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70" s="1"/>
  <c r="A71" s="1"/>
  <c r="A72" s="1"/>
  <c r="A73" s="1"/>
  <c r="A74" s="1"/>
  <c r="A78" s="1"/>
  <c r="A79" s="1"/>
  <c r="A80" s="1"/>
  <c r="A81" s="1"/>
  <c r="A82" s="1"/>
  <c r="A83" s="1"/>
  <c r="A84" s="1"/>
  <c r="A85" s="1"/>
  <c r="H22"/>
  <c r="F22"/>
  <c r="F49" s="1"/>
  <c r="AQ49" s="1"/>
  <c r="AQ21"/>
  <c r="AN21"/>
  <c r="AN20" s="1"/>
  <c r="AM21"/>
  <c r="AL21"/>
  <c r="AL20" s="1"/>
  <c r="AK21"/>
  <c r="AJ21"/>
  <c r="AJ20" s="1"/>
  <c r="AI21"/>
  <c r="AH21"/>
  <c r="AH20" s="1"/>
  <c r="AG21"/>
  <c r="AF21"/>
  <c r="AF20" s="1"/>
  <c r="AE21"/>
  <c r="AD21"/>
  <c r="AD20" s="1"/>
  <c r="AC21"/>
  <c r="AB21"/>
  <c r="AB20" s="1"/>
  <c r="AA21"/>
  <c r="Z21"/>
  <c r="Z20" s="1"/>
  <c r="Y21"/>
  <c r="X21"/>
  <c r="X20" s="1"/>
  <c r="W21"/>
  <c r="V21"/>
  <c r="V20" s="1"/>
  <c r="U21"/>
  <c r="T21"/>
  <c r="T20" s="1"/>
  <c r="S21"/>
  <c r="R21"/>
  <c r="R20" s="1"/>
  <c r="Q21"/>
  <c r="P21"/>
  <c r="P20" s="1"/>
  <c r="O21"/>
  <c r="N21"/>
  <c r="N20" s="1"/>
  <c r="M21"/>
  <c r="L21"/>
  <c r="L20" s="1"/>
  <c r="K21"/>
  <c r="J21"/>
  <c r="J20" s="1"/>
  <c r="I21"/>
  <c r="AQ20"/>
  <c r="AM20"/>
  <c r="AK20"/>
  <c r="AI20"/>
  <c r="AG20"/>
  <c r="AE20"/>
  <c r="AC20"/>
  <c r="AA20"/>
  <c r="Y20"/>
  <c r="W20"/>
  <c r="U20"/>
  <c r="S20"/>
  <c r="Q20"/>
  <c r="O20"/>
  <c r="M20"/>
  <c r="K20"/>
  <c r="I20"/>
  <c r="F20"/>
  <c r="AQ19"/>
  <c r="AQ14"/>
  <c r="I9"/>
  <c r="H9"/>
  <c r="AN86" i="1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5"/>
  <c r="AQ85" s="1"/>
  <c r="AQ84"/>
  <c r="F84"/>
  <c r="F83"/>
  <c r="AQ83" s="1"/>
  <c r="AQ82"/>
  <c r="F82"/>
  <c r="F81"/>
  <c r="AQ81" s="1"/>
  <c r="AQ80"/>
  <c r="F80"/>
  <c r="F79"/>
  <c r="F86" s="1"/>
  <c r="AQ86" s="1"/>
  <c r="AQ78"/>
  <c r="F78"/>
  <c r="AQ77"/>
  <c r="AQ76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4"/>
  <c r="AQ74" s="1"/>
  <c r="AQ73"/>
  <c r="F73"/>
  <c r="F72"/>
  <c r="AQ72" s="1"/>
  <c r="AQ71"/>
  <c r="F71"/>
  <c r="AN70"/>
  <c r="AN75" s="1"/>
  <c r="AM70"/>
  <c r="AM75" s="1"/>
  <c r="F70"/>
  <c r="F75" s="1"/>
  <c r="AQ75" s="1"/>
  <c r="AQ69"/>
  <c r="AQ68"/>
  <c r="AN65"/>
  <c r="AM65"/>
  <c r="H65"/>
  <c r="G65"/>
  <c r="F65" s="1"/>
  <c r="AQ65" s="1"/>
  <c r="AN64"/>
  <c r="H64"/>
  <c r="G64"/>
  <c r="F64" s="1"/>
  <c r="AQ64" s="1"/>
  <c r="AN63"/>
  <c r="H63"/>
  <c r="G63"/>
  <c r="F63" s="1"/>
  <c r="AQ63" s="1"/>
  <c r="AM62"/>
  <c r="H62"/>
  <c r="G62"/>
  <c r="F62" s="1"/>
  <c r="AQ62" s="1"/>
  <c r="AM61"/>
  <c r="H61"/>
  <c r="G61"/>
  <c r="F61" s="1"/>
  <c r="AQ61" s="1"/>
  <c r="C60"/>
  <c r="G60" s="1"/>
  <c r="F60" s="1"/>
  <c r="AQ60" s="1"/>
  <c r="G59"/>
  <c r="F59"/>
  <c r="AQ59" s="1"/>
  <c r="AQ58"/>
  <c r="F58"/>
  <c r="AN57"/>
  <c r="AM57"/>
  <c r="H57"/>
  <c r="F57" s="1"/>
  <c r="AQ57" s="1"/>
  <c r="AN56"/>
  <c r="AM56"/>
  <c r="H56"/>
  <c r="F56" s="1"/>
  <c r="AQ56" s="1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AN53"/>
  <c r="AM53"/>
  <c r="AM67" s="1"/>
  <c r="AL53"/>
  <c r="AL67" s="1"/>
  <c r="AK53"/>
  <c r="AK67" s="1"/>
  <c r="AJ53"/>
  <c r="AJ67" s="1"/>
  <c r="AI53"/>
  <c r="AI67" s="1"/>
  <c r="AH53"/>
  <c r="AH67" s="1"/>
  <c r="AG53"/>
  <c r="AG67" s="1"/>
  <c r="AF53"/>
  <c r="AF67" s="1"/>
  <c r="AE53"/>
  <c r="AE67" s="1"/>
  <c r="AD53"/>
  <c r="AD67" s="1"/>
  <c r="AC53"/>
  <c r="AC67" s="1"/>
  <c r="AB53"/>
  <c r="AB67" s="1"/>
  <c r="AA53"/>
  <c r="AA67" s="1"/>
  <c r="Z53"/>
  <c r="Z67" s="1"/>
  <c r="Y53"/>
  <c r="Y67" s="1"/>
  <c r="X53"/>
  <c r="X67" s="1"/>
  <c r="W53"/>
  <c r="W67" s="1"/>
  <c r="V53"/>
  <c r="V67" s="1"/>
  <c r="U53"/>
  <c r="U67" s="1"/>
  <c r="T53"/>
  <c r="T67" s="1"/>
  <c r="S53"/>
  <c r="S67" s="1"/>
  <c r="R53"/>
  <c r="R67" s="1"/>
  <c r="Q53"/>
  <c r="Q67" s="1"/>
  <c r="P53"/>
  <c r="P67" s="1"/>
  <c r="O53"/>
  <c r="O67" s="1"/>
  <c r="N53"/>
  <c r="N67" s="1"/>
  <c r="M53"/>
  <c r="M67" s="1"/>
  <c r="L53"/>
  <c r="L67" s="1"/>
  <c r="K53"/>
  <c r="K67" s="1"/>
  <c r="J53"/>
  <c r="J67" s="1"/>
  <c r="I53"/>
  <c r="I67" s="1"/>
  <c r="G53"/>
  <c r="F52"/>
  <c r="AQ51"/>
  <c r="AQ50"/>
  <c r="AN49"/>
  <c r="AM49"/>
  <c r="AL49"/>
  <c r="AK49"/>
  <c r="AJ49"/>
  <c r="AI49"/>
  <c r="AH49"/>
  <c r="AG49"/>
  <c r="AF49"/>
  <c r="AE49"/>
  <c r="AD49"/>
  <c r="AC49"/>
  <c r="AB49"/>
  <c r="AA49"/>
  <c r="AA21" s="1"/>
  <c r="Z49"/>
  <c r="Y49"/>
  <c r="Y21" s="1"/>
  <c r="X49"/>
  <c r="W49"/>
  <c r="W21" s="1"/>
  <c r="V49"/>
  <c r="U49"/>
  <c r="U21" s="1"/>
  <c r="T49"/>
  <c r="S49"/>
  <c r="S21" s="1"/>
  <c r="R49"/>
  <c r="Q49"/>
  <c r="Q21" s="1"/>
  <c r="P49"/>
  <c r="O49"/>
  <c r="O21" s="1"/>
  <c r="N49"/>
  <c r="M49"/>
  <c r="M21" s="1"/>
  <c r="L49"/>
  <c r="K49"/>
  <c r="K21" s="1"/>
  <c r="J49"/>
  <c r="I49"/>
  <c r="G49"/>
  <c r="AQ48"/>
  <c r="F48"/>
  <c r="F47"/>
  <c r="AQ47" s="1"/>
  <c r="C47"/>
  <c r="F46"/>
  <c r="AQ46" s="1"/>
  <c r="F45"/>
  <c r="AQ45" s="1"/>
  <c r="F44"/>
  <c r="AQ44" s="1"/>
  <c r="H43"/>
  <c r="F43"/>
  <c r="AQ43" s="1"/>
  <c r="AQ42"/>
  <c r="H42"/>
  <c r="F42"/>
  <c r="H41"/>
  <c r="F41"/>
  <c r="AQ41" s="1"/>
  <c r="AQ40"/>
  <c r="H40"/>
  <c r="F40"/>
  <c r="H39"/>
  <c r="F39"/>
  <c r="AQ39" s="1"/>
  <c r="AQ38"/>
  <c r="H38"/>
  <c r="F38"/>
  <c r="H37"/>
  <c r="F37"/>
  <c r="AQ37" s="1"/>
  <c r="AQ36"/>
  <c r="H36"/>
  <c r="F36"/>
  <c r="H35"/>
  <c r="F35"/>
  <c r="AQ35" s="1"/>
  <c r="F34"/>
  <c r="AQ34" s="1"/>
  <c r="F33"/>
  <c r="AQ33" s="1"/>
  <c r="AQ32"/>
  <c r="H32"/>
  <c r="F32"/>
  <c r="H31"/>
  <c r="F31"/>
  <c r="AQ31" s="1"/>
  <c r="F30"/>
  <c r="AQ30" s="1"/>
  <c r="F29"/>
  <c r="AQ29" s="1"/>
  <c r="F28"/>
  <c r="AQ28" s="1"/>
  <c r="AQ27"/>
  <c r="H27"/>
  <c r="F27"/>
  <c r="H26"/>
  <c r="F26"/>
  <c r="AQ26" s="1"/>
  <c r="AQ25"/>
  <c r="H25"/>
  <c r="F25"/>
  <c r="H24"/>
  <c r="F24"/>
  <c r="AQ24" s="1"/>
  <c r="AQ23"/>
  <c r="H23"/>
  <c r="F23"/>
  <c r="A23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70" s="1"/>
  <c r="A71" s="1"/>
  <c r="A72" s="1"/>
  <c r="A73" s="1"/>
  <c r="A74" s="1"/>
  <c r="A78" s="1"/>
  <c r="A79" s="1"/>
  <c r="A80" s="1"/>
  <c r="A81" s="1"/>
  <c r="A82" s="1"/>
  <c r="A83" s="1"/>
  <c r="A84" s="1"/>
  <c r="A85" s="1"/>
  <c r="H22"/>
  <c r="F22"/>
  <c r="AQ21"/>
  <c r="AN21"/>
  <c r="AM21"/>
  <c r="AL21"/>
  <c r="AK21"/>
  <c r="AJ21"/>
  <c r="AI21"/>
  <c r="AH21"/>
  <c r="AG21"/>
  <c r="AF21"/>
  <c r="AE21"/>
  <c r="AD21"/>
  <c r="AC21"/>
  <c r="AB21"/>
  <c r="Z21"/>
  <c r="X21"/>
  <c r="V21"/>
  <c r="T21"/>
  <c r="R21"/>
  <c r="P21"/>
  <c r="N21"/>
  <c r="L21"/>
  <c r="J21"/>
  <c r="I21"/>
  <c r="I20" s="1"/>
  <c r="G21"/>
  <c r="G20" s="1"/>
  <c r="G55" s="1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F20"/>
  <c r="AQ20" s="1"/>
  <c r="AQ19"/>
  <c r="AQ14"/>
  <c r="H9"/>
  <c r="I9" l="1"/>
  <c r="H54"/>
  <c r="F54" s="1"/>
  <c r="AQ54" s="1"/>
  <c r="G67"/>
  <c r="AN67"/>
  <c r="F49"/>
  <c r="AQ49" s="1"/>
  <c r="AQ22"/>
  <c r="H55" i="2"/>
  <c r="F55" s="1"/>
  <c r="AQ55" s="1"/>
  <c r="H54"/>
  <c r="F54" s="1"/>
  <c r="AQ54" s="1"/>
  <c r="H49" i="1"/>
  <c r="AQ52"/>
  <c r="F53"/>
  <c r="AQ53" s="1"/>
  <c r="H53"/>
  <c r="H66"/>
  <c r="F66" s="1"/>
  <c r="AQ66" s="1"/>
  <c r="AQ70"/>
  <c r="AQ79"/>
  <c r="J9" i="2"/>
  <c r="AQ22"/>
  <c r="G67"/>
  <c r="AM67" i="3"/>
  <c r="H49" i="2"/>
  <c r="H53"/>
  <c r="F53" i="3"/>
  <c r="AQ53" s="1"/>
  <c r="H66" i="2"/>
  <c r="F66" s="1"/>
  <c r="AQ66" s="1"/>
  <c r="AQ70"/>
  <c r="H55" i="3"/>
  <c r="F55" s="1"/>
  <c r="AQ55" s="1"/>
  <c r="G67"/>
  <c r="F75"/>
  <c r="AQ75" s="1"/>
  <c r="I9"/>
  <c r="H49"/>
  <c r="AQ52"/>
  <c r="H53"/>
  <c r="H66"/>
  <c r="F66" s="1"/>
  <c r="AQ66" s="1"/>
  <c r="J9" l="1"/>
  <c r="K9" i="2"/>
  <c r="H67" i="3"/>
  <c r="H67" i="1"/>
  <c r="H67" i="2"/>
  <c r="F53"/>
  <c r="H50" i="1"/>
  <c r="H51" s="1"/>
  <c r="H21"/>
  <c r="H20" s="1"/>
  <c r="H55" s="1"/>
  <c r="F55" s="1"/>
  <c r="AQ55" s="1"/>
  <c r="J9"/>
  <c r="F67" i="3"/>
  <c r="K9" i="1" l="1"/>
  <c r="AQ53" i="2"/>
  <c r="F67"/>
  <c r="L9"/>
  <c r="F67" i="1"/>
  <c r="F88" i="3"/>
  <c r="AQ67"/>
  <c r="K9"/>
  <c r="F88" i="1" l="1"/>
  <c r="AQ67"/>
  <c r="L9" i="3"/>
  <c r="M9" i="2"/>
  <c r="F88"/>
  <c r="AQ67"/>
  <c r="L9" i="1"/>
  <c r="M9" i="3" l="1"/>
  <c r="M9" i="1"/>
  <c r="N9" i="2"/>
  <c r="O9" l="1"/>
  <c r="N9" i="1"/>
  <c r="N9" i="3"/>
  <c r="O9" l="1"/>
  <c r="O9" i="1"/>
  <c r="P9" i="2"/>
  <c r="P9" i="1" l="1"/>
  <c r="P9" i="3"/>
  <c r="Q9" i="2"/>
  <c r="Q9" i="3" l="1"/>
  <c r="R9" i="2"/>
  <c r="Q9" i="1"/>
  <c r="R9" l="1"/>
  <c r="R9" i="3"/>
  <c r="S9" i="2"/>
  <c r="T9" l="1"/>
  <c r="S9" i="1"/>
  <c r="S9" i="3"/>
  <c r="T9" i="1" l="1"/>
  <c r="U9" i="2"/>
  <c r="T9" i="3"/>
  <c r="V9" i="2" l="1"/>
  <c r="U9" i="1"/>
  <c r="U9" i="3"/>
  <c r="V9" l="1"/>
  <c r="V9" i="1"/>
  <c r="W9" i="2"/>
  <c r="X9" l="1"/>
  <c r="W9" i="1"/>
  <c r="W9" i="3"/>
  <c r="X9" i="1" l="1"/>
  <c r="X9" i="3"/>
  <c r="Y9" i="2"/>
  <c r="Z9" l="1"/>
  <c r="Y9" i="1"/>
  <c r="Y9" i="3"/>
  <c r="Z9" l="1"/>
  <c r="Z9" i="1"/>
  <c r="AA9" i="2"/>
  <c r="AA9" i="3" l="1"/>
  <c r="AB9" i="2"/>
  <c r="AA9" i="1"/>
  <c r="AB9" i="3" l="1"/>
  <c r="AB9" i="1"/>
  <c r="AC9" i="2"/>
  <c r="AD9" l="1"/>
  <c r="AC9" i="1"/>
  <c r="AC9" i="3"/>
  <c r="AD9" l="1"/>
  <c r="AD9" i="1"/>
  <c r="AE9" i="2"/>
  <c r="AF9" l="1"/>
  <c r="AE9" i="1"/>
  <c r="AE9" i="3"/>
  <c r="AF9" l="1"/>
  <c r="AF9" i="1"/>
  <c r="AG9" i="2"/>
  <c r="AH9" l="1"/>
  <c r="AG9" i="1"/>
  <c r="AG9" i="3"/>
  <c r="AH9" l="1"/>
  <c r="AH9" i="1"/>
  <c r="AI9" i="2"/>
  <c r="AJ9" l="1"/>
  <c r="AI9" i="1"/>
  <c r="AI9" i="3"/>
  <c r="AJ9" l="1"/>
  <c r="AJ9" i="1"/>
  <c r="AK9" i="2"/>
  <c r="AL9" l="1"/>
  <c r="AK9" i="1"/>
  <c r="AK9" i="3"/>
  <c r="AL9" l="1"/>
  <c r="AL9" i="1"/>
  <c r="AM9" i="2"/>
  <c r="AN9" l="1"/>
  <c r="AM9" i="1"/>
  <c r="AM9" i="3"/>
  <c r="AN9" l="1"/>
  <c r="AN9" i="1"/>
</calcChain>
</file>

<file path=xl/sharedStrings.xml><?xml version="1.0" encoding="utf-8"?>
<sst xmlns="http://schemas.openxmlformats.org/spreadsheetml/2006/main" count="1039" uniqueCount="182">
  <si>
    <t>PL:</t>
  </si>
  <si>
    <t>RFP:</t>
  </si>
  <si>
    <t>Offeror:</t>
  </si>
  <si>
    <t xml:space="preserve"> = Expected end state of a Svce</t>
  </si>
  <si>
    <t>Title:</t>
  </si>
  <si>
    <t>Monthly FTE Hours</t>
  </si>
  <si>
    <t>Most likely</t>
  </si>
  <si>
    <t>X</t>
  </si>
  <si>
    <t>Minimum</t>
  </si>
  <si>
    <t>Butmir</t>
  </si>
  <si>
    <t>WBS#</t>
  </si>
  <si>
    <t>Contract Line</t>
  </si>
  <si>
    <t>FILTER</t>
  </si>
  <si>
    <t>Service</t>
  </si>
  <si>
    <t>Package Name</t>
  </si>
  <si>
    <t>Package Contents</t>
  </si>
  <si>
    <t>SOW Paras</t>
  </si>
  <si>
    <t>2 weeks</t>
  </si>
  <si>
    <t>6 weeks</t>
  </si>
  <si>
    <t>Brass Ring</t>
  </si>
  <si>
    <t>MT Job Code</t>
  </si>
  <si>
    <t>Current Lab Cats</t>
  </si>
  <si>
    <t>Site</t>
  </si>
  <si>
    <t>Total Hours</t>
  </si>
  <si>
    <t>Hours</t>
  </si>
  <si>
    <t>Government Site</t>
  </si>
  <si>
    <t>Project Manager</t>
  </si>
  <si>
    <t>Vanleishout,Ronald W</t>
  </si>
  <si>
    <t>ManTech</t>
  </si>
  <si>
    <t>Govt</t>
  </si>
  <si>
    <t>Project Manager, Deputy</t>
  </si>
  <si>
    <t>Capurro,Jorge L</t>
  </si>
  <si>
    <t>Desktop Support/ADPE Technician</t>
  </si>
  <si>
    <t>LaSala,Laura J.</t>
  </si>
  <si>
    <t>Help Desk Specialist</t>
  </si>
  <si>
    <t>Allison,James S</t>
  </si>
  <si>
    <t>Help Desk Specialist, Staff</t>
  </si>
  <si>
    <t>NDSS - NTM-B</t>
  </si>
  <si>
    <t>Hughes,Christopher J</t>
  </si>
  <si>
    <t>NDSS - Logistician Tech</t>
  </si>
  <si>
    <t>Network Engineer</t>
  </si>
  <si>
    <t>Butler,David</t>
  </si>
  <si>
    <t>Systems Administrator</t>
  </si>
  <si>
    <t>Hawi,Jason N</t>
  </si>
  <si>
    <t>Telecommunications Analyst, Staff</t>
  </si>
  <si>
    <t>Harris,Troy N</t>
  </si>
  <si>
    <t>Switchboard Operator A</t>
  </si>
  <si>
    <t>Ilarraza,Margaret R</t>
  </si>
  <si>
    <t>LocalNational</t>
  </si>
  <si>
    <t>Govt_Sub</t>
  </si>
  <si>
    <t>Switchboard Operator B</t>
  </si>
  <si>
    <t>Site Manager/Crypto Custodian</t>
  </si>
  <si>
    <t>Boston, Randall</t>
  </si>
  <si>
    <t>Configuration Manager</t>
  </si>
  <si>
    <t>Project Control Analyst</t>
  </si>
  <si>
    <t>Wendy Bibb</t>
  </si>
  <si>
    <t>Contr</t>
  </si>
  <si>
    <t>TOTAL LABOR</t>
  </si>
  <si>
    <t>Other Direct Costs</t>
  </si>
  <si>
    <t>DBA Insurance</t>
  </si>
  <si>
    <t>War Risk Insurance</t>
  </si>
  <si>
    <t>Bonus/COLA</t>
  </si>
  <si>
    <t>Visas</t>
  </si>
  <si>
    <t>Passports $175*[(21New*1)]</t>
  </si>
  <si>
    <t>Immunizations/medical exams $400*(21New*1)</t>
  </si>
  <si>
    <t>Truck Lease 1</t>
  </si>
  <si>
    <t>Fuel (Truck Lease 1)</t>
  </si>
  <si>
    <t>Van Lease 1</t>
  </si>
  <si>
    <t>Fuel (Van Lease 2)</t>
  </si>
  <si>
    <t>Van Lease 2</t>
  </si>
  <si>
    <t>Fuel (Van Lease 3)</t>
  </si>
  <si>
    <t>Cell Phone</t>
  </si>
  <si>
    <t xml:space="preserve">Travel </t>
  </si>
  <si>
    <t>Total ODC's</t>
  </si>
  <si>
    <t>Materials</t>
  </si>
  <si>
    <t>Tools &amp; Supplies (Plug)</t>
  </si>
  <si>
    <t>Material #2</t>
  </si>
  <si>
    <t>Material #3</t>
  </si>
  <si>
    <t>Material #4</t>
  </si>
  <si>
    <t>Material #5</t>
  </si>
  <si>
    <t>Total Materials</t>
  </si>
  <si>
    <t>Subcontractors</t>
  </si>
  <si>
    <t>Subcontractor</t>
  </si>
  <si>
    <t>Consultant</t>
  </si>
  <si>
    <t>Minimum Butmir</t>
  </si>
  <si>
    <t>x</t>
  </si>
  <si>
    <t>P-13527</t>
  </si>
  <si>
    <t>LJLA10021/LR-RBG-6000446638</t>
  </si>
  <si>
    <t>ManTech Telecommunications and Information Systems Corporation</t>
  </si>
  <si>
    <t>NATO ITM-B</t>
  </si>
  <si>
    <t>Phase I</t>
  </si>
  <si>
    <t>Phase II</t>
  </si>
  <si>
    <t>Transition</t>
  </si>
  <si>
    <t>Acceptance &amp; Ramp-up</t>
  </si>
  <si>
    <t>AIS</t>
  </si>
  <si>
    <t>M131</t>
  </si>
  <si>
    <t>U131</t>
  </si>
  <si>
    <t xml:space="preserve">Minor Networks and Standalone W/S  </t>
  </si>
  <si>
    <t>VTC and IDNX Support</t>
  </si>
  <si>
    <t xml:space="preserve">Service desk and Network Monitoring </t>
  </si>
  <si>
    <t>Service desk and Network Monitoring</t>
  </si>
  <si>
    <t>Crypto</t>
  </si>
  <si>
    <t>Configuration Management</t>
  </si>
  <si>
    <t>Telephone Services</t>
  </si>
  <si>
    <t xml:space="preserve">Management, Admin and tech support for Leased lines </t>
  </si>
  <si>
    <t>Management, Admin and tech support for Leased lines</t>
  </si>
  <si>
    <t>RCC/LOT House Support</t>
  </si>
  <si>
    <t>MTCT</t>
  </si>
  <si>
    <t>Stock Management and Property Accounting</t>
  </si>
  <si>
    <t>Assistance to Presentations</t>
  </si>
  <si>
    <t>Contract Management</t>
  </si>
  <si>
    <t>PAIS/0</t>
  </si>
  <si>
    <t>PM131/0</t>
  </si>
  <si>
    <t>PM131/1</t>
  </si>
  <si>
    <t>PU131/1</t>
  </si>
  <si>
    <t>PU131/2</t>
  </si>
  <si>
    <t>PU131/3</t>
  </si>
  <si>
    <t>PMNSA/1</t>
  </si>
  <si>
    <t>PMNSA/2</t>
  </si>
  <si>
    <t>PMNSA/3</t>
  </si>
  <si>
    <t>PMNSA/4</t>
  </si>
  <si>
    <t>PMNSA/5</t>
  </si>
  <si>
    <t>PVTCI/0</t>
  </si>
  <si>
    <t>PVTCI/1</t>
  </si>
  <si>
    <t>PSDNM/1</t>
  </si>
  <si>
    <t>PSDNM/2</t>
  </si>
  <si>
    <t>PSDNM/3</t>
  </si>
  <si>
    <t>PCCM/0</t>
  </si>
  <si>
    <t>PCCM/1</t>
  </si>
  <si>
    <t>PCCM/2</t>
  </si>
  <si>
    <t>PTS/1</t>
  </si>
  <si>
    <t>PVS/2</t>
  </si>
  <si>
    <t>PVS/3</t>
  </si>
  <si>
    <t>PVS/4</t>
  </si>
  <si>
    <t>PLLS/1</t>
  </si>
  <si>
    <t>PLLS/2</t>
  </si>
  <si>
    <t>RCCLOT/0</t>
  </si>
  <si>
    <t>MTCT/1</t>
  </si>
  <si>
    <t>MTCT/2</t>
  </si>
  <si>
    <t>SMPA/1</t>
  </si>
  <si>
    <t>PRES/1</t>
  </si>
  <si>
    <t>PCON/1</t>
  </si>
  <si>
    <t>PCON/2</t>
  </si>
  <si>
    <t>AIS (NS) Server Admin[1], Network and cable Infrastructure[2], Desktop Support[3]</t>
  </si>
  <si>
    <t>M131 (MS) Server Admin, Network and cable Infrastructure, Desktop Support for =&lt;150 Workstations</t>
  </si>
  <si>
    <t xml:space="preserve">M131 (MS) Server Admin, Network and cable Infrastructure, Desktop Support for =&gt;150 Workstations </t>
  </si>
  <si>
    <t>U131 (Unclassified) Server Admin for Bldg 001, Network and cable Infrastructure, Desktop Support for &lt;=100 Workstations</t>
  </si>
  <si>
    <t>U131 (Unclassified) Server Admin for Camp Butmir and Bldg 001 only, Network and cable Infrastructure for &lt;=200 Workstations</t>
  </si>
  <si>
    <t xml:space="preserve">U131 (Unclassified) Server Admin for Camp Butmir and Bldg 001, Network and cable Infrastructure, Desktop Support for &lt;=500 Workstations </t>
  </si>
  <si>
    <t>Desktop Support for &lt;= 10 standalone workstations or Laptops, support for &lt;= 20 NROI (NATO Restricted over the Internet) Laptops</t>
  </si>
  <si>
    <t xml:space="preserve">Administrative Support for all standalone Workstations or Laptops as detailed in Statement of Work </t>
  </si>
  <si>
    <t>Support for ID Card Network, including all workstations and associated network devices and infrastructure</t>
  </si>
  <si>
    <t>Support for DOCEX, including all workstations and associated network devices and infrastructure</t>
  </si>
  <si>
    <t>Support for NDSS, including all workstations and associated network devices and infrastructure</t>
  </si>
  <si>
    <t>Provision, maintenance, operation and administration of secure VTC Services and equipment</t>
  </si>
  <si>
    <t xml:space="preserve">Crypto engineering, support and maintenance </t>
  </si>
  <si>
    <t>Provision of Service Desk service during normal business hours 8:30 until 17:00 hrs Mon to Fri at Bldg 001 only</t>
  </si>
  <si>
    <t xml:space="preserve">Provision of Service Desk service during normal business hours 8:30 until 17:00 hrs Mon to Fri at Bldg 001 and Camp Butmir </t>
  </si>
  <si>
    <t xml:space="preserve">Provision of Service Desk service 0745 hrs until 1815 hrs Mon to Fri at Camp Butmir, Sat 07:45 until 12:00, and  0900 hrs until 1700 hrs Mon-Fri Bldg 001. Network Control Desk (NCD)  manned 24/7 at Camp Butmir </t>
  </si>
  <si>
    <t>Maintenance of Cryptographic accounts at Camp Butmir etc.</t>
  </si>
  <si>
    <t xml:space="preserve">Configuration Management of CIS Facilities at Bldg 001  </t>
  </si>
  <si>
    <t>Configuration Management of CIS Facilities at Camp Butmir, Bldg 001 and all locations within theatre</t>
  </si>
  <si>
    <t>Maintenance and operation of PBX and associated lines and handsets in Bldg 001 and support of &lt;= 100 telephone handsets</t>
  </si>
  <si>
    <t>Attended service (duty hours), maintenance and operation of PBX and associated lines and handsets in Bldg 001 and support of &lt;= 100 telephone handsets</t>
  </si>
  <si>
    <t>Attended service (24/7), maintenance, and operation of PBX, SDH and all telephone assets as details in Annex F of Statement of Work and support of &lt;= 750 telephone handsets</t>
  </si>
  <si>
    <t>Attended service (24/7), maintenance, and operation of PBX, SDH and all telephone assets as details in Annex F of Statement of Work and support of &lt;= 1500 telephone handsets</t>
  </si>
  <si>
    <t>Management, administration and technical support of leased communication lines providing CIS facilities to Bldg 001</t>
  </si>
  <si>
    <t>Management, administration and technical support of leased communication lines providing CIS facilities to NHQ Sarajevo/EUFOR HQ in Camp Butmir and all locations with BiH as details in Statement of Work V1.0</t>
  </si>
  <si>
    <t>Hardware and software support for EUFOR RCC/LOT House workstations, this is limited to telephone assistance from Camp Butmir and to those workstations delivered to the Contractors ADP Maintenance workshop in Building 200, Camp Butmir</t>
  </si>
  <si>
    <t>Provide one people to support the MTCT</t>
  </si>
  <si>
    <t>Provide two person to support the MTCT</t>
  </si>
  <si>
    <t>Provide Staff to operate the Depot and provide Stock Management and Property Accounting  (Please see below Para. 4. Depot Workload Statistics)</t>
  </si>
  <si>
    <t>Provide technical assistance to presentations and seminars</t>
  </si>
  <si>
    <t>Management of O&amp;M contract for services provided to NHQ Sa facilities in Bldg 001</t>
  </si>
  <si>
    <t>Management of O&amp;M contract for services provided to NHQ Sarajevo/EUFOR HQ in Camp Butmir and all locations with BiH and facilities in Bldg 001</t>
  </si>
  <si>
    <t>5.1, 5.2, 5.3, 5.4, 5.6, 5.8, 5.11, 5.15, 5.16 5.17, 5.18, 5.20</t>
  </si>
  <si>
    <t>3.1 3.2, 3.3, 3.4, 3.5, 3.7, 3.8, 3.9, 3.11, 3.14, 3.15, 3.16,</t>
  </si>
  <si>
    <t>3.1 3.2, 3.3, 3.4, 3.5, 3.7, 3.8, 3.9, 3.14, 3.15, 3.16,</t>
  </si>
  <si>
    <t>3.1, 3.2, 3.3, 3.4, 3.5, 3.7, 3.8, 3.9, 3.14, 3.15, 3.16</t>
  </si>
  <si>
    <t>3.4, 3.5</t>
  </si>
  <si>
    <t>3.18, 3.19, 3.20, 3.21 3.22, 3.23, 3.24, 3.25</t>
  </si>
  <si>
    <t>FTE Count by Scenario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</si>
</sst>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000000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u/>
      <sz val="6"/>
      <color indexed="12"/>
      <name val="Arial"/>
      <family val="2"/>
    </font>
    <font>
      <b/>
      <sz val="11"/>
      <color indexed="48"/>
      <name val="Arial"/>
      <family val="2"/>
    </font>
    <font>
      <b/>
      <u/>
      <sz val="11"/>
      <color indexed="48"/>
      <name val="Arial"/>
      <family val="2"/>
    </font>
    <font>
      <b/>
      <sz val="8"/>
      <name val="Arial"/>
      <family val="2"/>
    </font>
    <font>
      <b/>
      <sz val="10"/>
      <color indexed="22"/>
      <name val="Arial"/>
      <family val="2"/>
    </font>
    <font>
      <sz val="10"/>
      <color indexed="42"/>
      <name val="Arial"/>
      <family val="2"/>
    </font>
    <font>
      <sz val="10"/>
      <color indexed="2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6" fontId="17" fillId="0" borderId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28" borderId="30" applyNumberFormat="0" applyAlignment="0" applyProtection="0"/>
    <xf numFmtId="0" fontId="21" fillId="28" borderId="30" applyNumberFormat="0" applyAlignment="0" applyProtection="0"/>
    <xf numFmtId="0" fontId="21" fillId="28" borderId="30" applyNumberFormat="0" applyAlignment="0" applyProtection="0"/>
    <xf numFmtId="0" fontId="22" fillId="29" borderId="31" applyNumberFormat="0" applyAlignment="0" applyProtection="0"/>
    <xf numFmtId="0" fontId="22" fillId="29" borderId="31" applyNumberFormat="0" applyAlignment="0" applyProtection="0"/>
    <xf numFmtId="0" fontId="22" fillId="29" borderId="31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32" applyNumberFormat="0" applyFill="0" applyAlignment="0" applyProtection="0"/>
    <xf numFmtId="0" fontId="26" fillId="0" borderId="32" applyNumberFormat="0" applyFill="0" applyAlignment="0" applyProtection="0"/>
    <xf numFmtId="0" fontId="26" fillId="0" borderId="32" applyNumberFormat="0" applyFill="0" applyAlignment="0" applyProtection="0"/>
    <xf numFmtId="0" fontId="27" fillId="0" borderId="33" applyNumberFormat="0" applyFill="0" applyAlignment="0" applyProtection="0"/>
    <xf numFmtId="0" fontId="27" fillId="0" borderId="33" applyNumberFormat="0" applyFill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8" fillId="0" borderId="34" applyNumberFormat="0" applyFill="0" applyAlignment="0" applyProtection="0"/>
    <xf numFmtId="0" fontId="28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5" borderId="30" applyNumberFormat="0" applyAlignment="0" applyProtection="0"/>
    <xf numFmtId="0" fontId="29" fillId="15" borderId="30" applyNumberFormat="0" applyAlignment="0" applyProtection="0"/>
    <xf numFmtId="0" fontId="29" fillId="15" borderId="30" applyNumberFormat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31" borderId="36" applyNumberFormat="0" applyFont="0" applyAlignment="0" applyProtection="0"/>
    <xf numFmtId="0" fontId="32" fillId="31" borderId="36" applyNumberFormat="0" applyFont="0" applyAlignment="0" applyProtection="0"/>
    <xf numFmtId="0" fontId="32" fillId="31" borderId="36" applyNumberFormat="0" applyFont="0" applyAlignment="0" applyProtection="0"/>
    <xf numFmtId="0" fontId="33" fillId="28" borderId="37" applyNumberFormat="0" applyAlignment="0" applyProtection="0"/>
    <xf numFmtId="0" fontId="33" fillId="28" borderId="37" applyNumberFormat="0" applyAlignment="0" applyProtection="0"/>
    <xf numFmtId="0" fontId="33" fillId="28" borderId="37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35" fillId="0" borderId="1">
      <alignment horizontal="center"/>
    </xf>
    <xf numFmtId="3" fontId="34" fillId="0" borderId="0" applyFont="0" applyFill="0" applyBorder="0" applyAlignment="0" applyProtection="0"/>
    <xf numFmtId="0" fontId="34" fillId="32" borderId="0" applyNumberFormat="0" applyFont="0" applyBorder="0" applyAlignment="0" applyProtection="0"/>
    <xf numFmtId="41" fontId="3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3" applyFill="1"/>
    <xf numFmtId="44" fontId="1" fillId="0" borderId="0" xfId="2" applyFill="1"/>
    <xf numFmtId="3" fontId="1" fillId="0" borderId="0" xfId="2" applyNumberFormat="1" applyFill="1" applyAlignment="1">
      <alignment horizontal="center"/>
    </xf>
    <xf numFmtId="0" fontId="1" fillId="2" borderId="0" xfId="3" applyFill="1"/>
    <xf numFmtId="0" fontId="1" fillId="0" borderId="1" xfId="3" applyFill="1" applyBorder="1"/>
    <xf numFmtId="44" fontId="1" fillId="0" borderId="1" xfId="2" applyFill="1" applyBorder="1"/>
    <xf numFmtId="3" fontId="1" fillId="0" borderId="1" xfId="2" applyNumberFormat="1" applyFill="1" applyBorder="1" applyAlignment="1">
      <alignment horizontal="center"/>
    </xf>
    <xf numFmtId="0" fontId="2" fillId="0" borderId="1" xfId="3" applyFont="1" applyFill="1" applyBorder="1"/>
    <xf numFmtId="0" fontId="1" fillId="0" borderId="0" xfId="3" applyFill="1" applyBorder="1"/>
    <xf numFmtId="44" fontId="1" fillId="0" borderId="0" xfId="2" applyFill="1" applyBorder="1"/>
    <xf numFmtId="3" fontId="1" fillId="0" borderId="0" xfId="2" applyNumberFormat="1" applyFill="1" applyBorder="1" applyAlignment="1">
      <alignment horizontal="center"/>
    </xf>
    <xf numFmtId="0" fontId="2" fillId="0" borderId="0" xfId="3" applyFont="1" applyFill="1" applyBorder="1"/>
    <xf numFmtId="0" fontId="1" fillId="3" borderId="0" xfId="3" applyFont="1" applyFill="1" applyBorder="1"/>
    <xf numFmtId="0" fontId="3" fillId="3" borderId="0" xfId="3" applyFont="1" applyFill="1" applyBorder="1"/>
    <xf numFmtId="0" fontId="1" fillId="0" borderId="0" xfId="3" applyFont="1" applyFill="1" applyBorder="1"/>
    <xf numFmtId="2" fontId="1" fillId="0" borderId="0" xfId="3" applyNumberFormat="1" applyFill="1"/>
    <xf numFmtId="0" fontId="2" fillId="0" borderId="0" xfId="3" applyFont="1" applyFill="1"/>
    <xf numFmtId="0" fontId="5" fillId="0" borderId="0" xfId="4" applyFont="1" applyFill="1" applyAlignment="1" applyProtection="1"/>
    <xf numFmtId="0" fontId="6" fillId="0" borderId="0" xfId="4" applyFont="1" applyFill="1" applyAlignment="1" applyProtection="1"/>
    <xf numFmtId="44" fontId="1" fillId="0" borderId="0" xfId="2" applyFont="1" applyFill="1" applyAlignment="1"/>
    <xf numFmtId="3" fontId="1" fillId="0" borderId="0" xfId="2" applyNumberFormat="1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/>
    </xf>
    <xf numFmtId="44" fontId="3" fillId="0" borderId="0" xfId="2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1" fillId="0" borderId="2" xfId="3" applyNumberFormat="1" applyFont="1" applyFill="1" applyBorder="1" applyAlignment="1">
      <alignment horizontal="center"/>
    </xf>
    <xf numFmtId="0" fontId="1" fillId="0" borderId="3" xfId="3" applyNumberFormat="1" applyFont="1" applyFill="1" applyBorder="1" applyAlignment="1">
      <alignment horizontal="center"/>
    </xf>
    <xf numFmtId="0" fontId="1" fillId="4" borderId="3" xfId="3" applyNumberFormat="1" applyFont="1" applyFill="1" applyBorder="1" applyAlignment="1">
      <alignment horizontal="center"/>
    </xf>
    <xf numFmtId="0" fontId="1" fillId="5" borderId="3" xfId="3" applyNumberFormat="1" applyFont="1" applyFill="1" applyBorder="1" applyAlignment="1">
      <alignment horizontal="center"/>
    </xf>
    <xf numFmtId="49" fontId="8" fillId="0" borderId="0" xfId="3" applyNumberFormat="1" applyFont="1" applyFill="1" applyAlignment="1">
      <alignment horizontal="center"/>
    </xf>
    <xf numFmtId="0" fontId="9" fillId="0" borderId="4" xfId="3" applyFont="1" applyFill="1" applyBorder="1"/>
    <xf numFmtId="0" fontId="9" fillId="0" borderId="3" xfId="3" applyFont="1" applyFill="1" applyBorder="1"/>
    <xf numFmtId="44" fontId="9" fillId="0" borderId="5" xfId="2" applyFont="1" applyFill="1" applyBorder="1"/>
    <xf numFmtId="3" fontId="3" fillId="0" borderId="5" xfId="2" applyNumberFormat="1" applyFont="1" applyFill="1" applyBorder="1" applyAlignment="1">
      <alignment horizontal="center" wrapText="1"/>
    </xf>
    <xf numFmtId="0" fontId="1" fillId="0" borderId="3" xfId="3" applyNumberFormat="1" applyFont="1" applyFill="1" applyBorder="1" applyAlignment="1">
      <alignment horizontal="center" wrapText="1"/>
    </xf>
    <xf numFmtId="0" fontId="1" fillId="4" borderId="3" xfId="3" applyNumberFormat="1" applyFont="1" applyFill="1" applyBorder="1" applyAlignment="1">
      <alignment horizontal="center" wrapText="1"/>
    </xf>
    <xf numFmtId="0" fontId="1" fillId="5" borderId="3" xfId="3" applyNumberFormat="1" applyFont="1" applyFill="1" applyBorder="1" applyAlignment="1">
      <alignment horizontal="center" wrapText="1"/>
    </xf>
    <xf numFmtId="0" fontId="10" fillId="0" borderId="0" xfId="3" applyFont="1" applyFill="1" applyAlignment="1">
      <alignment horizontal="center"/>
    </xf>
    <xf numFmtId="0" fontId="9" fillId="0" borderId="6" xfId="3" applyFont="1" applyFill="1" applyBorder="1"/>
    <xf numFmtId="0" fontId="9" fillId="0" borderId="7" xfId="3" applyFont="1" applyFill="1" applyBorder="1"/>
    <xf numFmtId="44" fontId="9" fillId="0" borderId="8" xfId="2" applyFont="1" applyFill="1" applyBorder="1"/>
    <xf numFmtId="0" fontId="1" fillId="0" borderId="2" xfId="3" applyNumberFormat="1" applyFont="1" applyFill="1" applyBorder="1" applyAlignment="1">
      <alignment horizontal="center" wrapText="1"/>
    </xf>
    <xf numFmtId="0" fontId="1" fillId="4" borderId="2" xfId="3" applyNumberFormat="1" applyFont="1" applyFill="1" applyBorder="1" applyAlignment="1">
      <alignment horizontal="center" wrapText="1"/>
    </xf>
    <xf numFmtId="0" fontId="1" fillId="5" borderId="2" xfId="3" applyNumberFormat="1" applyFont="1" applyFill="1" applyBorder="1" applyAlignment="1">
      <alignment horizontal="center" wrapText="1"/>
    </xf>
    <xf numFmtId="0" fontId="9" fillId="0" borderId="6" xfId="3" applyFont="1" applyFill="1" applyBorder="1" applyAlignment="1">
      <alignment vertical="top"/>
    </xf>
    <xf numFmtId="0" fontId="9" fillId="0" borderId="7" xfId="3" applyFont="1" applyFill="1" applyBorder="1" applyAlignment="1">
      <alignment vertical="top"/>
    </xf>
    <xf numFmtId="44" fontId="9" fillId="0" borderId="8" xfId="2" applyFont="1" applyFill="1" applyBorder="1" applyAlignment="1">
      <alignment vertical="top"/>
    </xf>
    <xf numFmtId="3" fontId="3" fillId="0" borderId="5" xfId="2" applyNumberFormat="1" applyFont="1" applyFill="1" applyBorder="1" applyAlignment="1">
      <alignment horizontal="center" vertical="top" wrapText="1"/>
    </xf>
    <xf numFmtId="0" fontId="1" fillId="0" borderId="2" xfId="3" applyNumberFormat="1" applyFont="1" applyFill="1" applyBorder="1" applyAlignment="1">
      <alignment horizontal="center" vertical="top" wrapText="1"/>
    </xf>
    <xf numFmtId="0" fontId="1" fillId="4" borderId="2" xfId="3" applyNumberFormat="1" applyFont="1" applyFill="1" applyBorder="1" applyAlignment="1">
      <alignment horizontal="center" vertical="top" wrapText="1"/>
    </xf>
    <xf numFmtId="0" fontId="1" fillId="5" borderId="2" xfId="3" applyNumberFormat="1" applyFont="1" applyFill="1" applyBorder="1" applyAlignment="1">
      <alignment horizontal="center" vertical="top" wrapText="1"/>
    </xf>
    <xf numFmtId="0" fontId="2" fillId="0" borderId="0" xfId="3" applyFont="1" applyFill="1" applyAlignment="1">
      <alignment vertical="top"/>
    </xf>
    <xf numFmtId="0" fontId="10" fillId="0" borderId="0" xfId="3" applyFont="1" applyFill="1" applyAlignment="1">
      <alignment horizontal="center" vertical="top"/>
    </xf>
    <xf numFmtId="0" fontId="9" fillId="0" borderId="0" xfId="3" applyFont="1" applyFill="1" applyBorder="1"/>
    <xf numFmtId="3" fontId="3" fillId="0" borderId="8" xfId="2" applyNumberFormat="1" applyFont="1" applyFill="1" applyBorder="1" applyAlignment="1">
      <alignment horizontal="center" wrapText="1"/>
    </xf>
    <xf numFmtId="0" fontId="11" fillId="0" borderId="9" xfId="3" applyFont="1" applyFill="1" applyBorder="1"/>
    <xf numFmtId="0" fontId="11" fillId="0" borderId="7" xfId="3" applyFont="1" applyFill="1" applyBorder="1"/>
    <xf numFmtId="0" fontId="1" fillId="4" borderId="10" xfId="3" applyNumberFormat="1" applyFont="1" applyFill="1" applyBorder="1" applyAlignment="1">
      <alignment horizontal="center" wrapText="1"/>
    </xf>
    <xf numFmtId="0" fontId="1" fillId="0" borderId="10" xfId="3" applyNumberFormat="1" applyFont="1" applyFill="1" applyBorder="1" applyAlignment="1">
      <alignment horizontal="center" wrapText="1"/>
    </xf>
    <xf numFmtId="0" fontId="12" fillId="0" borderId="0" xfId="3" applyFont="1" applyFill="1"/>
    <xf numFmtId="0" fontId="12" fillId="0" borderId="6" xfId="3" applyFont="1" applyFill="1" applyBorder="1"/>
    <xf numFmtId="0" fontId="12" fillId="0" borderId="7" xfId="3" applyFont="1" applyFill="1" applyBorder="1" applyAlignment="1">
      <alignment horizontal="center"/>
    </xf>
    <xf numFmtId="44" fontId="12" fillId="0" borderId="8" xfId="2" applyFont="1" applyFill="1" applyBorder="1" applyAlignment="1">
      <alignment horizontal="center"/>
    </xf>
    <xf numFmtId="3" fontId="12" fillId="0" borderId="8" xfId="2" applyNumberFormat="1" applyFont="1" applyFill="1" applyBorder="1" applyAlignment="1">
      <alignment horizontal="center"/>
    </xf>
    <xf numFmtId="0" fontId="12" fillId="0" borderId="9" xfId="3" applyFont="1" applyFill="1" applyBorder="1" applyAlignment="1">
      <alignment horizontal="center"/>
    </xf>
    <xf numFmtId="0" fontId="12" fillId="4" borderId="7" xfId="3" applyFont="1" applyFill="1" applyBorder="1" applyAlignment="1">
      <alignment horizontal="center"/>
    </xf>
    <xf numFmtId="0" fontId="1" fillId="0" borderId="0" xfId="3" applyFont="1" applyFill="1"/>
    <xf numFmtId="0" fontId="11" fillId="0" borderId="6" xfId="3" applyFont="1" applyFill="1" applyBorder="1"/>
    <xf numFmtId="44" fontId="11" fillId="0" borderId="8" xfId="2" applyFont="1" applyFill="1" applyBorder="1"/>
    <xf numFmtId="164" fontId="11" fillId="0" borderId="7" xfId="3" applyNumberFormat="1" applyFont="1" applyFill="1" applyBorder="1"/>
    <xf numFmtId="164" fontId="11" fillId="4" borderId="7" xfId="3" applyNumberFormat="1" applyFont="1" applyFill="1" applyBorder="1"/>
    <xf numFmtId="0" fontId="3" fillId="6" borderId="11" xfId="3" applyFont="1" applyFill="1" applyBorder="1"/>
    <xf numFmtId="0" fontId="3" fillId="6" borderId="12" xfId="3" applyFont="1" applyFill="1" applyBorder="1"/>
    <xf numFmtId="44" fontId="3" fillId="6" borderId="13" xfId="2" applyFont="1" applyFill="1" applyBorder="1"/>
    <xf numFmtId="3" fontId="3" fillId="6" borderId="13" xfId="2" applyNumberFormat="1" applyFont="1" applyFill="1" applyBorder="1" applyAlignment="1">
      <alignment horizontal="center"/>
    </xf>
    <xf numFmtId="164" fontId="1" fillId="6" borderId="12" xfId="3" applyNumberFormat="1" applyFont="1" applyFill="1" applyBorder="1"/>
    <xf numFmtId="0" fontId="1" fillId="6" borderId="12" xfId="3" applyNumberFormat="1" applyFont="1" applyFill="1" applyBorder="1" applyAlignment="1">
      <alignment horizontal="center"/>
    </xf>
    <xf numFmtId="164" fontId="1" fillId="6" borderId="14" xfId="3" applyNumberFormat="1" applyFont="1" applyFill="1" applyBorder="1"/>
    <xf numFmtId="164" fontId="13" fillId="7" borderId="0" xfId="1" applyNumberFormat="1" applyFont="1" applyFill="1" applyBorder="1" applyAlignment="1">
      <alignment horizontal="left"/>
    </xf>
    <xf numFmtId="164" fontId="1" fillId="7" borderId="0" xfId="1" applyNumberFormat="1" applyFont="1" applyFill="1"/>
    <xf numFmtId="0" fontId="1" fillId="7" borderId="7" xfId="3" applyFill="1" applyBorder="1" applyAlignment="1">
      <alignment horizontal="center"/>
    </xf>
    <xf numFmtId="44" fontId="1" fillId="7" borderId="7" xfId="2" applyFont="1" applyFill="1" applyBorder="1" applyAlignment="1">
      <alignment horizontal="center"/>
    </xf>
    <xf numFmtId="164" fontId="1" fillId="0" borderId="8" xfId="1" applyNumberFormat="1" applyFill="1" applyBorder="1" applyAlignment="1">
      <alignment horizontal="center"/>
    </xf>
    <xf numFmtId="164" fontId="0" fillId="7" borderId="9" xfId="1" applyNumberFormat="1" applyFont="1" applyFill="1" applyBorder="1" applyAlignment="1">
      <alignment horizontal="center"/>
    </xf>
    <xf numFmtId="164" fontId="0" fillId="7" borderId="7" xfId="1" applyNumberFormat="1" applyFont="1" applyFill="1" applyBorder="1" applyAlignment="1">
      <alignment horizontal="center"/>
    </xf>
    <xf numFmtId="164" fontId="0" fillId="8" borderId="7" xfId="1" applyNumberFormat="1" applyFont="1" applyFill="1" applyBorder="1" applyAlignment="1">
      <alignment horizontal="center"/>
    </xf>
    <xf numFmtId="164" fontId="14" fillId="8" borderId="7" xfId="1" applyNumberFormat="1" applyFont="1" applyFill="1" applyBorder="1" applyAlignment="1">
      <alignment horizontal="center"/>
    </xf>
    <xf numFmtId="164" fontId="3" fillId="8" borderId="7" xfId="1" applyNumberFormat="1" applyFont="1" applyFill="1" applyBorder="1" applyAlignment="1">
      <alignment horizontal="center"/>
    </xf>
    <xf numFmtId="164" fontId="1" fillId="8" borderId="7" xfId="1" applyNumberFormat="1" applyFont="1" applyFill="1" applyBorder="1" applyAlignment="1">
      <alignment horizontal="center"/>
    </xf>
    <xf numFmtId="42" fontId="1" fillId="7" borderId="0" xfId="3" applyNumberFormat="1" applyFont="1" applyFill="1" applyBorder="1"/>
    <xf numFmtId="44" fontId="1" fillId="7" borderId="0" xfId="3" applyNumberFormat="1" applyFont="1" applyFill="1"/>
    <xf numFmtId="44" fontId="1" fillId="7" borderId="14" xfId="2" applyFont="1" applyFill="1" applyBorder="1" applyAlignment="1">
      <alignment horizontal="center"/>
    </xf>
    <xf numFmtId="164" fontId="0" fillId="7" borderId="15" xfId="1" applyNumberFormat="1" applyFont="1" applyFill="1" applyBorder="1" applyAlignment="1">
      <alignment horizontal="center"/>
    </xf>
    <xf numFmtId="164" fontId="0" fillId="7" borderId="14" xfId="1" applyNumberFormat="1" applyFont="1" applyFill="1" applyBorder="1" applyAlignment="1">
      <alignment horizontal="center"/>
    </xf>
    <xf numFmtId="164" fontId="0" fillId="8" borderId="14" xfId="1" applyNumberFormat="1" applyFont="1" applyFill="1" applyBorder="1" applyAlignment="1">
      <alignment horizontal="center"/>
    </xf>
    <xf numFmtId="164" fontId="3" fillId="8" borderId="14" xfId="1" applyNumberFormat="1" applyFont="1" applyFill="1" applyBorder="1" applyAlignment="1">
      <alignment horizontal="center"/>
    </xf>
    <xf numFmtId="164" fontId="15" fillId="8" borderId="14" xfId="1" applyNumberFormat="1" applyFont="1" applyFill="1" applyBorder="1" applyAlignment="1">
      <alignment horizontal="center"/>
    </xf>
    <xf numFmtId="164" fontId="1" fillId="7" borderId="0" xfId="1" applyNumberFormat="1" applyFont="1" applyFill="1" applyBorder="1" applyAlignment="1">
      <alignment horizontal="left"/>
    </xf>
    <xf numFmtId="164" fontId="15" fillId="8" borderId="7" xfId="1" applyNumberFormat="1" applyFont="1" applyFill="1" applyBorder="1" applyAlignment="1">
      <alignment horizontal="center"/>
    </xf>
    <xf numFmtId="164" fontId="16" fillId="7" borderId="0" xfId="1" applyNumberFormat="1" applyFont="1" applyFill="1"/>
    <xf numFmtId="164" fontId="1" fillId="7" borderId="6" xfId="1" applyNumberFormat="1" applyFont="1" applyFill="1" applyBorder="1" applyAlignment="1">
      <alignment horizontal="left"/>
    </xf>
    <xf numFmtId="164" fontId="1" fillId="7" borderId="7" xfId="1" applyNumberFormat="1" applyFont="1" applyFill="1" applyBorder="1" applyAlignment="1">
      <alignment horizontal="left"/>
    </xf>
    <xf numFmtId="164" fontId="0" fillId="7" borderId="7" xfId="1" applyNumberFormat="1" applyFont="1" applyFill="1" applyBorder="1" applyAlignment="1">
      <alignment horizontal="left"/>
    </xf>
    <xf numFmtId="0" fontId="3" fillId="0" borderId="0" xfId="3" applyFont="1" applyFill="1"/>
    <xf numFmtId="0" fontId="3" fillId="0" borderId="16" xfId="3" applyFont="1" applyFill="1" applyBorder="1"/>
    <xf numFmtId="0" fontId="3" fillId="0" borderId="17" xfId="3" applyFont="1" applyFill="1" applyBorder="1"/>
    <xf numFmtId="0" fontId="3" fillId="0" borderId="18" xfId="3" applyFont="1" applyFill="1" applyBorder="1"/>
    <xf numFmtId="44" fontId="3" fillId="0" borderId="19" xfId="2" applyFont="1" applyFill="1" applyBorder="1"/>
    <xf numFmtId="164" fontId="3" fillId="0" borderId="19" xfId="1" applyNumberFormat="1" applyFont="1" applyFill="1" applyBorder="1" applyAlignment="1">
      <alignment horizontal="center"/>
    </xf>
    <xf numFmtId="164" fontId="3" fillId="0" borderId="20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0" fontId="1" fillId="0" borderId="11" xfId="3" applyFill="1" applyBorder="1"/>
    <xf numFmtId="0" fontId="1" fillId="0" borderId="21" xfId="3" applyFill="1" applyBorder="1"/>
    <xf numFmtId="44" fontId="1" fillId="0" borderId="21" xfId="2" applyFill="1" applyBorder="1"/>
    <xf numFmtId="3" fontId="1" fillId="0" borderId="21" xfId="2" applyNumberFormat="1" applyFill="1" applyBorder="1" applyAlignment="1">
      <alignment horizontal="center"/>
    </xf>
    <xf numFmtId="0" fontId="1" fillId="0" borderId="22" xfId="3" applyFill="1" applyBorder="1"/>
    <xf numFmtId="0" fontId="1" fillId="0" borderId="12" xfId="3" applyFill="1" applyBorder="1"/>
    <xf numFmtId="0" fontId="3" fillId="6" borderId="6" xfId="3" applyFont="1" applyFill="1" applyBorder="1"/>
    <xf numFmtId="0" fontId="3" fillId="6" borderId="0" xfId="3" applyFont="1" applyFill="1" applyBorder="1"/>
    <xf numFmtId="0" fontId="3" fillId="6" borderId="7" xfId="3" applyFont="1" applyFill="1" applyBorder="1"/>
    <xf numFmtId="44" fontId="3" fillId="6" borderId="12" xfId="2" applyFont="1" applyFill="1" applyBorder="1"/>
    <xf numFmtId="0" fontId="1" fillId="6" borderId="9" xfId="3" applyFont="1" applyFill="1" applyBorder="1"/>
    <xf numFmtId="0" fontId="1" fillId="6" borderId="7" xfId="3" applyFont="1" applyFill="1" applyBorder="1"/>
    <xf numFmtId="0" fontId="1" fillId="7" borderId="15" xfId="3" applyFont="1" applyFill="1" applyBorder="1"/>
    <xf numFmtId="10" fontId="1" fillId="3" borderId="14" xfId="3" applyNumberFormat="1" applyFill="1" applyBorder="1"/>
    <xf numFmtId="0" fontId="1" fillId="0" borderId="14" xfId="3" applyFill="1" applyBorder="1"/>
    <xf numFmtId="44" fontId="1" fillId="0" borderId="8" xfId="2" applyFill="1" applyBorder="1"/>
    <xf numFmtId="165" fontId="1" fillId="0" borderId="8" xfId="2" applyNumberFormat="1" applyFill="1" applyBorder="1" applyAlignment="1">
      <alignment horizontal="center"/>
    </xf>
    <xf numFmtId="165" fontId="1" fillId="7" borderId="15" xfId="2" applyNumberFormat="1" applyFill="1" applyBorder="1" applyAlignment="1">
      <alignment horizontal="center"/>
    </xf>
    <xf numFmtId="165" fontId="1" fillId="7" borderId="14" xfId="2" applyNumberFormat="1" applyFill="1" applyBorder="1" applyAlignment="1">
      <alignment horizontal="center"/>
    </xf>
    <xf numFmtId="0" fontId="1" fillId="7" borderId="9" xfId="3" applyFont="1" applyFill="1" applyBorder="1"/>
    <xf numFmtId="44" fontId="0" fillId="3" borderId="7" xfId="2" applyFont="1" applyFill="1" applyBorder="1"/>
    <xf numFmtId="0" fontId="1" fillId="0" borderId="7" xfId="3" applyFill="1" applyBorder="1"/>
    <xf numFmtId="165" fontId="1" fillId="7" borderId="7" xfId="2" applyNumberFormat="1" applyFill="1" applyBorder="1" applyAlignment="1">
      <alignment horizontal="center"/>
    </xf>
    <xf numFmtId="165" fontId="1" fillId="7" borderId="9" xfId="2" applyNumberFormat="1" applyFill="1" applyBorder="1" applyAlignment="1">
      <alignment horizontal="center"/>
    </xf>
    <xf numFmtId="44" fontId="0" fillId="9" borderId="7" xfId="2" applyFont="1" applyFill="1" applyBorder="1"/>
    <xf numFmtId="0" fontId="1" fillId="3" borderId="7" xfId="3" applyFill="1" applyBorder="1"/>
    <xf numFmtId="0" fontId="1" fillId="7" borderId="9" xfId="3" applyFill="1" applyBorder="1"/>
    <xf numFmtId="44" fontId="1" fillId="3" borderId="7" xfId="3" applyNumberFormat="1" applyFill="1" applyBorder="1"/>
    <xf numFmtId="0" fontId="3" fillId="0" borderId="0" xfId="3" applyFont="1" applyFill="1" applyBorder="1"/>
    <xf numFmtId="165" fontId="1" fillId="0" borderId="19" xfId="2" applyNumberFormat="1" applyFill="1" applyBorder="1" applyAlignment="1">
      <alignment horizontal="center"/>
    </xf>
    <xf numFmtId="165" fontId="3" fillId="0" borderId="20" xfId="2" applyNumberFormat="1" applyFont="1" applyFill="1" applyBorder="1" applyAlignment="1">
      <alignment horizontal="center"/>
    </xf>
    <xf numFmtId="165" fontId="3" fillId="0" borderId="18" xfId="2" applyNumberFormat="1" applyFont="1" applyFill="1" applyBorder="1" applyAlignment="1">
      <alignment horizontal="center"/>
    </xf>
    <xf numFmtId="0" fontId="1" fillId="0" borderId="6" xfId="3" applyFill="1" applyBorder="1"/>
    <xf numFmtId="165" fontId="1" fillId="0" borderId="21" xfId="2" applyNumberFormat="1" applyFill="1" applyBorder="1" applyAlignment="1">
      <alignment horizontal="center"/>
    </xf>
    <xf numFmtId="165" fontId="1" fillId="0" borderId="9" xfId="2" applyNumberFormat="1" applyFill="1" applyBorder="1"/>
    <xf numFmtId="165" fontId="1" fillId="0" borderId="7" xfId="2" applyNumberFormat="1" applyFill="1" applyBorder="1"/>
    <xf numFmtId="0" fontId="3" fillId="6" borderId="21" xfId="3" applyFont="1" applyFill="1" applyBorder="1"/>
    <xf numFmtId="0" fontId="1" fillId="6" borderId="22" xfId="3" applyFont="1" applyFill="1" applyBorder="1"/>
    <xf numFmtId="0" fontId="1" fillId="6" borderId="12" xfId="3" applyFont="1" applyFill="1" applyBorder="1"/>
    <xf numFmtId="0" fontId="1" fillId="7" borderId="15" xfId="3" applyFill="1" applyBorder="1"/>
    <xf numFmtId="44" fontId="1" fillId="0" borderId="23" xfId="2" applyFill="1" applyBorder="1"/>
    <xf numFmtId="165" fontId="1" fillId="0" borderId="23" xfId="2" applyNumberFormat="1" applyFill="1" applyBorder="1" applyAlignment="1">
      <alignment horizontal="center"/>
    </xf>
    <xf numFmtId="0" fontId="1" fillId="7" borderId="10" xfId="3" applyFill="1" applyBorder="1"/>
    <xf numFmtId="0" fontId="1" fillId="7" borderId="24" xfId="3" applyFill="1" applyBorder="1"/>
    <xf numFmtId="0" fontId="3" fillId="0" borderId="25" xfId="3" applyFont="1" applyFill="1" applyBorder="1"/>
    <xf numFmtId="0" fontId="3" fillId="0" borderId="26" xfId="3" applyFont="1" applyFill="1" applyBorder="1"/>
    <xf numFmtId="0" fontId="3" fillId="0" borderId="27" xfId="3" applyFont="1" applyFill="1" applyBorder="1"/>
    <xf numFmtId="44" fontId="3" fillId="0" borderId="28" xfId="2" applyFont="1" applyFill="1" applyBorder="1"/>
    <xf numFmtId="165" fontId="1" fillId="0" borderId="28" xfId="2" applyNumberFormat="1" applyFill="1" applyBorder="1" applyAlignment="1">
      <alignment horizontal="center"/>
    </xf>
    <xf numFmtId="165" fontId="3" fillId="0" borderId="29" xfId="2" applyNumberFormat="1" applyFont="1" applyFill="1" applyBorder="1" applyAlignment="1">
      <alignment horizontal="center"/>
    </xf>
    <xf numFmtId="165" fontId="3" fillId="0" borderId="27" xfId="2" applyNumberFormat="1" applyFont="1" applyFill="1" applyBorder="1" applyAlignment="1">
      <alignment horizontal="center"/>
    </xf>
    <xf numFmtId="0" fontId="1" fillId="0" borderId="9" xfId="3" applyNumberFormat="1" applyFont="1" applyFill="1" applyBorder="1" applyAlignment="1">
      <alignment horizontal="center" wrapText="1"/>
    </xf>
    <xf numFmtId="0" fontId="5" fillId="0" borderId="0" xfId="4" applyFont="1" applyFill="1" applyAlignment="1" applyProtection="1">
      <alignment horizontal="center"/>
    </xf>
  </cellXfs>
  <cellStyles count="151">
    <cellStyle name="0000000000" xfId="5"/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1" builtinId="3"/>
    <cellStyle name="Comma 2" xfId="87"/>
    <cellStyle name="Comma 3" xfId="88"/>
    <cellStyle name="Comma 4" xfId="89"/>
    <cellStyle name="Currency" xfId="2" builtinId="4"/>
    <cellStyle name="Currency 2" xfId="90"/>
    <cellStyle name="Currency 3" xfId="91"/>
    <cellStyle name="Currency 4" xfId="92"/>
    <cellStyle name="Currency 5" xfId="93"/>
    <cellStyle name="Explanatory Text 2" xfId="94"/>
    <cellStyle name="Explanatory Text 3" xfId="95"/>
    <cellStyle name="Explanatory Text 4" xfId="96"/>
    <cellStyle name="Good 2" xfId="97"/>
    <cellStyle name="Good 3" xfId="98"/>
    <cellStyle name="Good 4" xfId="99"/>
    <cellStyle name="Heading 1 2" xfId="100"/>
    <cellStyle name="Heading 1 3" xfId="101"/>
    <cellStyle name="Heading 1 4" xfId="102"/>
    <cellStyle name="Heading 2 2" xfId="103"/>
    <cellStyle name="Heading 2 3" xfId="104"/>
    <cellStyle name="Heading 2 4" xfId="105"/>
    <cellStyle name="Heading 3 2" xfId="106"/>
    <cellStyle name="Heading 3 3" xfId="107"/>
    <cellStyle name="Heading 3 4" xfId="108"/>
    <cellStyle name="Heading 4 2" xfId="109"/>
    <cellStyle name="Heading 4 3" xfId="110"/>
    <cellStyle name="Heading 4 4" xfId="111"/>
    <cellStyle name="Hyperlink" xfId="4" builtinId="8"/>
    <cellStyle name="Input 2" xfId="112"/>
    <cellStyle name="Input 3" xfId="113"/>
    <cellStyle name="Input 4" xfId="114"/>
    <cellStyle name="Linked Cell 2" xfId="115"/>
    <cellStyle name="Linked Cell 3" xfId="116"/>
    <cellStyle name="Linked Cell 4" xfId="117"/>
    <cellStyle name="Neutral 2" xfId="118"/>
    <cellStyle name="Neutral 3" xfId="119"/>
    <cellStyle name="Neutral 4" xfId="120"/>
    <cellStyle name="Normal" xfId="0" builtinId="0"/>
    <cellStyle name="Normal 2" xfId="121"/>
    <cellStyle name="Normal 3" xfId="122"/>
    <cellStyle name="Normal 4" xfId="123"/>
    <cellStyle name="Normal 5" xfId="124"/>
    <cellStyle name="Normal 6" xfId="3"/>
    <cellStyle name="Note 2" xfId="125"/>
    <cellStyle name="Note 3" xfId="126"/>
    <cellStyle name="Note 4" xfId="127"/>
    <cellStyle name="Output 2" xfId="128"/>
    <cellStyle name="Output 3" xfId="129"/>
    <cellStyle name="Output 4" xfId="130"/>
    <cellStyle name="Percent 2" xfId="131"/>
    <cellStyle name="Percent 3" xfId="132"/>
    <cellStyle name="Percent 4" xfId="133"/>
    <cellStyle name="Percent 5" xfId="134"/>
    <cellStyle name="PSChar" xfId="135"/>
    <cellStyle name="PSDate" xfId="136"/>
    <cellStyle name="PSDec" xfId="137"/>
    <cellStyle name="PSHeading" xfId="138"/>
    <cellStyle name="PSInt" xfId="139"/>
    <cellStyle name="PSSpacer" xfId="140"/>
    <cellStyle name="Spelling 1033,0" xfId="141"/>
    <cellStyle name="Title 2" xfId="142"/>
    <cellStyle name="Title 3" xfId="143"/>
    <cellStyle name="Title 4" xfId="144"/>
    <cellStyle name="Total 2" xfId="145"/>
    <cellStyle name="Total 3" xfId="146"/>
    <cellStyle name="Total 4" xfId="147"/>
    <cellStyle name="Warning Text 2" xfId="148"/>
    <cellStyle name="Warning Text 3" xfId="149"/>
    <cellStyle name="Warning Text 4" xfId="15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Q88"/>
  <sheetViews>
    <sheetView showGridLines="0" tabSelected="1" zoomScale="70" zoomScaleNormal="70" workbookViewId="0">
      <selection activeCell="B10" sqref="B10:B12"/>
    </sheetView>
  </sheetViews>
  <sheetFormatPr defaultRowHeight="12.75" outlineLevelRow="1" outlineLevelCol="1"/>
  <cols>
    <col min="1" max="1" width="4.140625" style="1" bestFit="1" customWidth="1"/>
    <col min="2" max="2" width="23.5703125" style="1" customWidth="1"/>
    <col min="3" max="3" width="11" style="1" customWidth="1"/>
    <col min="4" max="4" width="6.42578125" style="1" customWidth="1"/>
    <col min="5" max="5" width="5.5703125" style="2" customWidth="1"/>
    <col min="6" max="6" width="19" style="3" customWidth="1"/>
    <col min="7" max="8" width="22.5703125" style="1" hidden="1" customWidth="1" outlineLevel="1"/>
    <col min="9" max="9" width="22.5703125" style="1" customWidth="1" collapsed="1"/>
    <col min="10" max="12" width="22.5703125" style="1" customWidth="1"/>
    <col min="13" max="13" width="15.28515625" style="1" customWidth="1"/>
    <col min="14" max="37" width="22.5703125" style="1" customWidth="1"/>
    <col min="38" max="38" width="15.7109375" style="1" customWidth="1"/>
    <col min="39" max="39" width="15.5703125" style="1" customWidth="1"/>
    <col min="40" max="40" width="15.85546875" style="1" customWidth="1"/>
    <col min="41" max="16384" width="9.140625" style="1"/>
  </cols>
  <sheetData>
    <row r="1" spans="2:43">
      <c r="B1" s="1" t="s">
        <v>0</v>
      </c>
      <c r="C1" s="1" t="s">
        <v>86</v>
      </c>
    </row>
    <row r="2" spans="2:43">
      <c r="B2" s="1" t="s">
        <v>1</v>
      </c>
      <c r="C2" s="1" t="s">
        <v>87</v>
      </c>
    </row>
    <row r="3" spans="2:43">
      <c r="B3" s="1" t="s">
        <v>2</v>
      </c>
      <c r="C3" s="1" t="s">
        <v>88</v>
      </c>
      <c r="J3" s="4"/>
      <c r="K3" s="1" t="s">
        <v>3</v>
      </c>
    </row>
    <row r="4" spans="2:43" s="5" customFormat="1" ht="13.5" thickBot="1">
      <c r="B4" s="5" t="s">
        <v>4</v>
      </c>
      <c r="C4" s="5" t="s">
        <v>89</v>
      </c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2:43" s="9" customFormat="1"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2:43" s="9" customFormat="1" outlineLevel="1">
      <c r="B6" s="13" t="s">
        <v>5</v>
      </c>
      <c r="C6" s="14">
        <v>220</v>
      </c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2:43" s="9" customFormat="1">
      <c r="B7" s="15"/>
      <c r="E7" s="10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2:43">
      <c r="C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2:43" s="23" customFormat="1" ht="15">
      <c r="B9" s="18" t="s">
        <v>181</v>
      </c>
      <c r="C9" s="18"/>
      <c r="D9" s="19"/>
      <c r="E9" s="20"/>
      <c r="F9" s="21"/>
      <c r="G9" s="22">
        <v>1</v>
      </c>
      <c r="H9" s="22">
        <f>G9+1</f>
        <v>2</v>
      </c>
      <c r="I9" s="22">
        <f t="shared" ref="I9:O9" si="0">H9+1</f>
        <v>3</v>
      </c>
      <c r="J9" s="22">
        <f t="shared" si="0"/>
        <v>4</v>
      </c>
      <c r="K9" s="22">
        <f t="shared" si="0"/>
        <v>5</v>
      </c>
      <c r="L9" s="22">
        <f t="shared" si="0"/>
        <v>6</v>
      </c>
      <c r="M9" s="22">
        <f t="shared" si="0"/>
        <v>7</v>
      </c>
      <c r="N9" s="22">
        <f t="shared" si="0"/>
        <v>8</v>
      </c>
      <c r="O9" s="22">
        <f t="shared" si="0"/>
        <v>9</v>
      </c>
      <c r="P9" s="22">
        <f>O9+1</f>
        <v>10</v>
      </c>
      <c r="Q9" s="22">
        <f>P9+1</f>
        <v>11</v>
      </c>
      <c r="R9" s="22">
        <f t="shared" ref="R9:AK9" si="1">Q9+1</f>
        <v>12</v>
      </c>
      <c r="S9" s="22">
        <f t="shared" si="1"/>
        <v>13</v>
      </c>
      <c r="T9" s="22">
        <f t="shared" si="1"/>
        <v>14</v>
      </c>
      <c r="U9" s="22">
        <f t="shared" si="1"/>
        <v>15</v>
      </c>
      <c r="V9" s="22">
        <f t="shared" si="1"/>
        <v>16</v>
      </c>
      <c r="W9" s="22">
        <f t="shared" si="1"/>
        <v>17</v>
      </c>
      <c r="X9" s="22">
        <f t="shared" si="1"/>
        <v>18</v>
      </c>
      <c r="Y9" s="22">
        <f t="shared" si="1"/>
        <v>19</v>
      </c>
      <c r="Z9" s="22">
        <f t="shared" si="1"/>
        <v>20</v>
      </c>
      <c r="AA9" s="22">
        <f t="shared" si="1"/>
        <v>21</v>
      </c>
      <c r="AB9" s="22">
        <f t="shared" si="1"/>
        <v>22</v>
      </c>
      <c r="AC9" s="22">
        <f t="shared" si="1"/>
        <v>23</v>
      </c>
      <c r="AD9" s="22">
        <f t="shared" si="1"/>
        <v>24</v>
      </c>
      <c r="AE9" s="22">
        <f t="shared" si="1"/>
        <v>25</v>
      </c>
      <c r="AF9" s="22">
        <f t="shared" si="1"/>
        <v>26</v>
      </c>
      <c r="AG9" s="22">
        <f t="shared" si="1"/>
        <v>27</v>
      </c>
      <c r="AH9" s="22">
        <f t="shared" si="1"/>
        <v>28</v>
      </c>
      <c r="AI9" s="22">
        <f t="shared" si="1"/>
        <v>29</v>
      </c>
      <c r="AJ9" s="22">
        <f t="shared" si="1"/>
        <v>30</v>
      </c>
      <c r="AK9" s="22">
        <f t="shared" si="1"/>
        <v>31</v>
      </c>
      <c r="AL9" s="22">
        <f>AK9+1</f>
        <v>32</v>
      </c>
      <c r="AM9" s="22">
        <f>AL9+1</f>
        <v>33</v>
      </c>
      <c r="AN9" s="22">
        <f>AM9+1</f>
        <v>34</v>
      </c>
    </row>
    <row r="10" spans="2:43" s="23" customFormat="1" ht="15">
      <c r="B10" s="166">
        <f>ROUNDUP(SUMIF($I10:$AN10,"X",$I$20:$AN$20),0)</f>
        <v>48</v>
      </c>
      <c r="C10" s="18"/>
      <c r="D10" s="19"/>
      <c r="E10" s="20"/>
      <c r="F10" s="21" t="s">
        <v>6</v>
      </c>
      <c r="G10" s="22"/>
      <c r="H10" s="22"/>
      <c r="I10" s="22" t="s">
        <v>7</v>
      </c>
      <c r="J10" s="22"/>
      <c r="K10" s="22" t="s">
        <v>7</v>
      </c>
      <c r="L10" s="22"/>
      <c r="M10" s="22"/>
      <c r="N10" s="22" t="s">
        <v>7</v>
      </c>
      <c r="O10" s="22" t="s">
        <v>7</v>
      </c>
      <c r="P10" s="22" t="s">
        <v>7</v>
      </c>
      <c r="Q10" s="22" t="s">
        <v>7</v>
      </c>
      <c r="R10" s="22" t="s">
        <v>7</v>
      </c>
      <c r="S10" s="22" t="s">
        <v>7</v>
      </c>
      <c r="T10" s="22" t="s">
        <v>7</v>
      </c>
      <c r="U10" s="22" t="s">
        <v>7</v>
      </c>
      <c r="V10" s="22"/>
      <c r="W10" s="22"/>
      <c r="X10" s="22" t="s">
        <v>7</v>
      </c>
      <c r="Y10" s="22" t="s">
        <v>7</v>
      </c>
      <c r="Z10" s="22"/>
      <c r="AA10" s="22" t="s">
        <v>7</v>
      </c>
      <c r="AB10" s="22"/>
      <c r="AC10" s="22"/>
      <c r="AD10" s="22"/>
      <c r="AE10" s="22" t="s">
        <v>7</v>
      </c>
      <c r="AF10" s="22"/>
      <c r="AG10" s="22" t="s">
        <v>7</v>
      </c>
      <c r="AH10" s="22" t="s">
        <v>7</v>
      </c>
      <c r="AI10" s="22"/>
      <c r="AJ10" s="22" t="s">
        <v>7</v>
      </c>
      <c r="AK10" s="22" t="s">
        <v>7</v>
      </c>
      <c r="AL10" s="22" t="s">
        <v>7</v>
      </c>
      <c r="AM10" s="22"/>
      <c r="AN10" s="22" t="s">
        <v>7</v>
      </c>
    </row>
    <row r="11" spans="2:43" s="23" customFormat="1" ht="15">
      <c r="B11" s="166">
        <f t="shared" ref="B11:B12" si="2">ROUNDUP(SUMIF($I11:$AN11,"X",$I$20:$AN$20),0)</f>
        <v>13</v>
      </c>
      <c r="C11" s="18"/>
      <c r="D11" s="19"/>
      <c r="E11" s="20"/>
      <c r="F11" s="21" t="s">
        <v>8</v>
      </c>
      <c r="G11" s="22"/>
      <c r="H11" s="22"/>
      <c r="I11" s="22"/>
      <c r="J11" s="22"/>
      <c r="K11" s="22"/>
      <c r="L11" s="22" t="s">
        <v>7</v>
      </c>
      <c r="M11" s="22"/>
      <c r="N11" s="22"/>
      <c r="O11" s="22" t="s">
        <v>7</v>
      </c>
      <c r="P11" s="22"/>
      <c r="Q11" s="22"/>
      <c r="R11" s="22"/>
      <c r="S11" s="22"/>
      <c r="T11" s="22"/>
      <c r="U11" s="22"/>
      <c r="V11" s="22" t="s">
        <v>7</v>
      </c>
      <c r="W11" s="22"/>
      <c r="X11" s="22"/>
      <c r="Y11" s="22"/>
      <c r="Z11" s="22" t="s">
        <v>7</v>
      </c>
      <c r="AA11" s="22"/>
      <c r="AB11" s="22" t="s">
        <v>7</v>
      </c>
      <c r="AC11" s="22"/>
      <c r="AD11" s="22"/>
      <c r="AE11" s="22"/>
      <c r="AF11" s="22" t="s">
        <v>7</v>
      </c>
      <c r="AG11" s="22"/>
      <c r="AH11" s="22"/>
      <c r="AI11" s="22"/>
      <c r="AJ11" s="22"/>
      <c r="AK11" s="22"/>
      <c r="AL11" s="22"/>
      <c r="AM11" s="22" t="s">
        <v>7</v>
      </c>
      <c r="AN11" s="22"/>
    </row>
    <row r="12" spans="2:43" s="23" customFormat="1" ht="15.75" thickBot="1">
      <c r="B12" s="166">
        <f t="shared" si="2"/>
        <v>10</v>
      </c>
      <c r="C12" s="18"/>
      <c r="D12" s="19"/>
      <c r="E12" s="20"/>
      <c r="F12" s="21" t="s">
        <v>9</v>
      </c>
      <c r="G12" s="22"/>
      <c r="H12" s="22"/>
      <c r="I12" s="22" t="s">
        <v>7</v>
      </c>
      <c r="J12" s="22" t="s">
        <v>7</v>
      </c>
      <c r="K12" s="22"/>
      <c r="L12" s="22"/>
      <c r="M12" s="22"/>
      <c r="N12" s="22"/>
      <c r="O12" s="22"/>
      <c r="P12" s="22"/>
      <c r="Q12" s="22"/>
      <c r="R12" s="22"/>
      <c r="S12" s="22"/>
      <c r="T12" s="22" t="s">
        <v>7</v>
      </c>
      <c r="U12" s="22"/>
      <c r="V12" s="22"/>
      <c r="W12" s="22"/>
      <c r="X12" s="22"/>
      <c r="Y12" s="22" t="s">
        <v>7</v>
      </c>
      <c r="Z12" s="22"/>
      <c r="AA12" s="22"/>
      <c r="AB12" s="22"/>
      <c r="AC12" s="22"/>
      <c r="AD12" s="22"/>
      <c r="AE12" s="22"/>
      <c r="AF12" s="22"/>
      <c r="AG12" s="22"/>
      <c r="AH12" s="22" t="s">
        <v>7</v>
      </c>
      <c r="AI12" s="22"/>
      <c r="AJ12" s="22"/>
      <c r="AK12" s="22"/>
      <c r="AL12" s="22"/>
      <c r="AM12" s="22"/>
      <c r="AN12" s="22"/>
    </row>
    <row r="13" spans="2:43" s="25" customFormat="1" ht="13.5" thickBot="1">
      <c r="B13" s="24" t="s">
        <v>10</v>
      </c>
      <c r="C13" s="24"/>
      <c r="E13" s="26"/>
      <c r="F13" s="27" t="s">
        <v>11</v>
      </c>
      <c r="G13" s="28" t="s">
        <v>90</v>
      </c>
      <c r="H13" s="29" t="s">
        <v>91</v>
      </c>
      <c r="I13" s="30">
        <v>1</v>
      </c>
      <c r="J13" s="29">
        <v>2</v>
      </c>
      <c r="K13" s="30">
        <v>3</v>
      </c>
      <c r="L13" s="31">
        <v>4.0999999999999996</v>
      </c>
      <c r="M13" s="29">
        <v>4.2</v>
      </c>
      <c r="N13" s="30">
        <v>4.3</v>
      </c>
      <c r="O13" s="31">
        <v>5.0999999999999996</v>
      </c>
      <c r="P13" s="30">
        <v>5.2</v>
      </c>
      <c r="Q13" s="30">
        <v>5.3</v>
      </c>
      <c r="R13" s="30">
        <v>5.4</v>
      </c>
      <c r="S13" s="30">
        <v>5.5</v>
      </c>
      <c r="T13" s="29">
        <v>6.1</v>
      </c>
      <c r="U13" s="30">
        <v>6.2</v>
      </c>
      <c r="V13" s="31">
        <v>7.1</v>
      </c>
      <c r="W13" s="29">
        <v>7.2</v>
      </c>
      <c r="X13" s="30">
        <v>7.3</v>
      </c>
      <c r="Y13" s="30">
        <v>8</v>
      </c>
      <c r="Z13" s="31">
        <v>9.1</v>
      </c>
      <c r="AA13" s="30">
        <v>19</v>
      </c>
      <c r="AB13" s="31">
        <v>10.1</v>
      </c>
      <c r="AC13" s="29">
        <v>10.199999999999999</v>
      </c>
      <c r="AD13" s="30">
        <v>10.3</v>
      </c>
      <c r="AE13" s="29">
        <v>10.4</v>
      </c>
      <c r="AF13" s="31">
        <v>11.1</v>
      </c>
      <c r="AG13" s="30">
        <v>11.2</v>
      </c>
      <c r="AH13" s="30">
        <v>12</v>
      </c>
      <c r="AI13" s="29">
        <v>13.1</v>
      </c>
      <c r="AJ13" s="30">
        <v>13.2</v>
      </c>
      <c r="AK13" s="30">
        <v>14</v>
      </c>
      <c r="AL13" s="29">
        <v>15</v>
      </c>
      <c r="AM13" s="29">
        <v>16</v>
      </c>
      <c r="AN13" s="30">
        <v>16.2</v>
      </c>
      <c r="AQ13" s="32" t="s">
        <v>12</v>
      </c>
    </row>
    <row r="14" spans="2:43" s="17" customFormat="1" ht="13.5" customHeight="1" thickBot="1">
      <c r="B14" s="33"/>
      <c r="C14" s="34"/>
      <c r="D14" s="34"/>
      <c r="E14" s="35"/>
      <c r="F14" s="36" t="s">
        <v>13</v>
      </c>
      <c r="G14" s="28" t="s">
        <v>92</v>
      </c>
      <c r="H14" s="37" t="s">
        <v>93</v>
      </c>
      <c r="I14" s="38" t="s">
        <v>94</v>
      </c>
      <c r="J14" s="37" t="s">
        <v>95</v>
      </c>
      <c r="K14" s="38" t="s">
        <v>95</v>
      </c>
      <c r="L14" s="39" t="s">
        <v>96</v>
      </c>
      <c r="M14" s="37" t="s">
        <v>96</v>
      </c>
      <c r="N14" s="38" t="s">
        <v>96</v>
      </c>
      <c r="O14" s="39" t="s">
        <v>97</v>
      </c>
      <c r="P14" s="38" t="s">
        <v>97</v>
      </c>
      <c r="Q14" s="38" t="s">
        <v>97</v>
      </c>
      <c r="R14" s="38" t="s">
        <v>97</v>
      </c>
      <c r="S14" s="38" t="s">
        <v>97</v>
      </c>
      <c r="T14" s="37" t="s">
        <v>98</v>
      </c>
      <c r="U14" s="38" t="s">
        <v>98</v>
      </c>
      <c r="V14" s="39" t="s">
        <v>99</v>
      </c>
      <c r="W14" s="37" t="s">
        <v>100</v>
      </c>
      <c r="X14" s="38" t="s">
        <v>100</v>
      </c>
      <c r="Y14" s="38" t="s">
        <v>101</v>
      </c>
      <c r="Z14" s="39" t="s">
        <v>102</v>
      </c>
      <c r="AA14" s="38" t="s">
        <v>102</v>
      </c>
      <c r="AB14" s="39" t="s">
        <v>103</v>
      </c>
      <c r="AC14" s="37" t="s">
        <v>103</v>
      </c>
      <c r="AD14" s="38" t="s">
        <v>103</v>
      </c>
      <c r="AE14" s="37" t="s">
        <v>103</v>
      </c>
      <c r="AF14" s="39" t="s">
        <v>104</v>
      </c>
      <c r="AG14" s="38" t="s">
        <v>105</v>
      </c>
      <c r="AH14" s="38" t="s">
        <v>106</v>
      </c>
      <c r="AI14" s="37" t="s">
        <v>107</v>
      </c>
      <c r="AJ14" s="38" t="s">
        <v>107</v>
      </c>
      <c r="AK14" s="38" t="s">
        <v>108</v>
      </c>
      <c r="AL14" s="37" t="s">
        <v>109</v>
      </c>
      <c r="AM14" s="37" t="s">
        <v>110</v>
      </c>
      <c r="AN14" s="38" t="s">
        <v>110</v>
      </c>
      <c r="AQ14" s="40" t="str">
        <f>IF((OR((F14=""),(F14&gt;0))),"1","0")</f>
        <v>1</v>
      </c>
    </row>
    <row r="15" spans="2:43" s="17" customFormat="1" ht="13.5" thickBot="1">
      <c r="B15" s="41"/>
      <c r="C15" s="42"/>
      <c r="D15" s="42"/>
      <c r="E15" s="43"/>
      <c r="F15" s="36" t="s">
        <v>14</v>
      </c>
      <c r="G15" s="44" t="s">
        <v>92</v>
      </c>
      <c r="H15" s="44" t="s">
        <v>93</v>
      </c>
      <c r="I15" s="45" t="s">
        <v>111</v>
      </c>
      <c r="J15" s="44" t="s">
        <v>112</v>
      </c>
      <c r="K15" s="45" t="s">
        <v>113</v>
      </c>
      <c r="L15" s="46" t="s">
        <v>114</v>
      </c>
      <c r="M15" s="44" t="s">
        <v>115</v>
      </c>
      <c r="N15" s="45" t="s">
        <v>116</v>
      </c>
      <c r="O15" s="46" t="s">
        <v>117</v>
      </c>
      <c r="P15" s="45" t="s">
        <v>118</v>
      </c>
      <c r="Q15" s="45" t="s">
        <v>119</v>
      </c>
      <c r="R15" s="45" t="s">
        <v>120</v>
      </c>
      <c r="S15" s="45" t="s">
        <v>121</v>
      </c>
      <c r="T15" s="44" t="s">
        <v>122</v>
      </c>
      <c r="U15" s="45" t="s">
        <v>123</v>
      </c>
      <c r="V15" s="46" t="s">
        <v>124</v>
      </c>
      <c r="W15" s="44" t="s">
        <v>125</v>
      </c>
      <c r="X15" s="45" t="s">
        <v>126</v>
      </c>
      <c r="Y15" s="45" t="s">
        <v>127</v>
      </c>
      <c r="Z15" s="46" t="s">
        <v>128</v>
      </c>
      <c r="AA15" s="45" t="s">
        <v>129</v>
      </c>
      <c r="AB15" s="46" t="s">
        <v>130</v>
      </c>
      <c r="AC15" s="44" t="s">
        <v>131</v>
      </c>
      <c r="AD15" s="45" t="s">
        <v>132</v>
      </c>
      <c r="AE15" s="44" t="s">
        <v>133</v>
      </c>
      <c r="AF15" s="46" t="s">
        <v>134</v>
      </c>
      <c r="AG15" s="45" t="s">
        <v>135</v>
      </c>
      <c r="AH15" s="45" t="s">
        <v>136</v>
      </c>
      <c r="AI15" s="44" t="s">
        <v>137</v>
      </c>
      <c r="AJ15" s="45" t="s">
        <v>138</v>
      </c>
      <c r="AK15" s="45" t="s">
        <v>139</v>
      </c>
      <c r="AL15" s="44" t="s">
        <v>140</v>
      </c>
      <c r="AM15" s="44" t="s">
        <v>141</v>
      </c>
      <c r="AN15" s="45" t="s">
        <v>142</v>
      </c>
      <c r="AQ15" s="40"/>
    </row>
    <row r="16" spans="2:43" s="54" customFormat="1" ht="114" customHeight="1" thickBot="1">
      <c r="B16" s="47"/>
      <c r="C16" s="48"/>
      <c r="D16" s="48"/>
      <c r="E16" s="49"/>
      <c r="F16" s="50" t="s">
        <v>15</v>
      </c>
      <c r="G16" s="51" t="s">
        <v>92</v>
      </c>
      <c r="H16" s="51" t="s">
        <v>93</v>
      </c>
      <c r="I16" s="52" t="s">
        <v>143</v>
      </c>
      <c r="J16" s="51" t="s">
        <v>144</v>
      </c>
      <c r="K16" s="52" t="s">
        <v>145</v>
      </c>
      <c r="L16" s="53" t="s">
        <v>146</v>
      </c>
      <c r="M16" s="51" t="s">
        <v>147</v>
      </c>
      <c r="N16" s="52" t="s">
        <v>148</v>
      </c>
      <c r="O16" s="53" t="s">
        <v>149</v>
      </c>
      <c r="P16" s="52" t="s">
        <v>150</v>
      </c>
      <c r="Q16" s="52" t="s">
        <v>151</v>
      </c>
      <c r="R16" s="52" t="s">
        <v>152</v>
      </c>
      <c r="S16" s="52" t="s">
        <v>153</v>
      </c>
      <c r="T16" s="51" t="s">
        <v>154</v>
      </c>
      <c r="U16" s="52" t="s">
        <v>155</v>
      </c>
      <c r="V16" s="53" t="s">
        <v>156</v>
      </c>
      <c r="W16" s="51" t="s">
        <v>157</v>
      </c>
      <c r="X16" s="52" t="s">
        <v>158</v>
      </c>
      <c r="Y16" s="52" t="s">
        <v>159</v>
      </c>
      <c r="Z16" s="53" t="s">
        <v>160</v>
      </c>
      <c r="AA16" s="52" t="s">
        <v>161</v>
      </c>
      <c r="AB16" s="53" t="s">
        <v>162</v>
      </c>
      <c r="AC16" s="51" t="s">
        <v>163</v>
      </c>
      <c r="AD16" s="52" t="s">
        <v>164</v>
      </c>
      <c r="AE16" s="51" t="s">
        <v>165</v>
      </c>
      <c r="AF16" s="53" t="s">
        <v>166</v>
      </c>
      <c r="AG16" s="52" t="s">
        <v>167</v>
      </c>
      <c r="AH16" s="52" t="s">
        <v>168</v>
      </c>
      <c r="AI16" s="51" t="s">
        <v>169</v>
      </c>
      <c r="AJ16" s="52" t="s">
        <v>170</v>
      </c>
      <c r="AK16" s="52" t="s">
        <v>171</v>
      </c>
      <c r="AL16" s="51" t="s">
        <v>172</v>
      </c>
      <c r="AM16" s="51" t="s">
        <v>173</v>
      </c>
      <c r="AN16" s="52" t="s">
        <v>174</v>
      </c>
      <c r="AQ16" s="55"/>
    </row>
    <row r="17" spans="1:43" s="17" customFormat="1" ht="30" hidden="1" customHeight="1" thickBot="1">
      <c r="B17" s="41"/>
      <c r="C17" s="42"/>
      <c r="D17" s="42"/>
      <c r="E17" s="43"/>
      <c r="F17" s="36" t="s">
        <v>16</v>
      </c>
      <c r="G17" s="44" t="s">
        <v>175</v>
      </c>
      <c r="H17" s="44" t="s">
        <v>175</v>
      </c>
      <c r="I17" s="45" t="s">
        <v>176</v>
      </c>
      <c r="J17" s="44" t="s">
        <v>176</v>
      </c>
      <c r="K17" s="45" t="s">
        <v>177</v>
      </c>
      <c r="L17" s="46" t="s">
        <v>177</v>
      </c>
      <c r="M17" s="44" t="s">
        <v>177</v>
      </c>
      <c r="N17" s="45" t="s">
        <v>178</v>
      </c>
      <c r="O17" s="46" t="s">
        <v>178</v>
      </c>
      <c r="P17" s="45">
        <v>3.26</v>
      </c>
      <c r="Q17" s="45" t="s">
        <v>177</v>
      </c>
      <c r="R17" s="45" t="s">
        <v>176</v>
      </c>
      <c r="S17" s="45" t="s">
        <v>177</v>
      </c>
      <c r="T17" s="44">
        <v>3.1</v>
      </c>
      <c r="U17" s="45">
        <v>3.4</v>
      </c>
      <c r="V17" s="46">
        <v>3.6</v>
      </c>
      <c r="W17" s="44">
        <v>3.6</v>
      </c>
      <c r="X17" s="45">
        <v>3.6</v>
      </c>
      <c r="Y17" s="45">
        <v>3.11</v>
      </c>
      <c r="Z17" s="46">
        <v>3.17</v>
      </c>
      <c r="AA17" s="45">
        <v>3.17</v>
      </c>
      <c r="AB17" s="46">
        <v>3.12</v>
      </c>
      <c r="AC17" s="44">
        <v>3.12</v>
      </c>
      <c r="AD17" s="45">
        <v>3.12</v>
      </c>
      <c r="AE17" s="44">
        <v>3.12</v>
      </c>
      <c r="AF17" s="46">
        <v>3.13</v>
      </c>
      <c r="AG17" s="45">
        <v>3.13</v>
      </c>
      <c r="AH17" s="45" t="s">
        <v>179</v>
      </c>
      <c r="AI17" s="44">
        <v>3.27</v>
      </c>
      <c r="AJ17" s="45">
        <v>3.27</v>
      </c>
      <c r="AK17" s="45">
        <v>3.28</v>
      </c>
      <c r="AL17" s="44">
        <v>3.29</v>
      </c>
      <c r="AM17" s="44" t="s">
        <v>180</v>
      </c>
      <c r="AN17" s="45" t="s">
        <v>180</v>
      </c>
      <c r="AQ17" s="40"/>
    </row>
    <row r="18" spans="1:43" s="17" customFormat="1">
      <c r="B18" s="41"/>
      <c r="C18" s="56"/>
      <c r="D18" s="42"/>
      <c r="E18" s="43"/>
      <c r="F18" s="57"/>
      <c r="G18" s="58" t="s">
        <v>17</v>
      </c>
      <c r="H18" s="59" t="s">
        <v>18</v>
      </c>
      <c r="I18" s="60"/>
      <c r="J18" s="61"/>
      <c r="K18" s="60"/>
      <c r="L18" s="61"/>
      <c r="M18" s="61"/>
      <c r="N18" s="60"/>
      <c r="O18" s="61"/>
      <c r="P18" s="60"/>
      <c r="Q18" s="60"/>
      <c r="R18" s="60"/>
      <c r="S18" s="60"/>
      <c r="T18" s="61"/>
      <c r="U18" s="60"/>
      <c r="V18" s="61"/>
      <c r="W18" s="61"/>
      <c r="X18" s="60"/>
      <c r="Y18" s="60"/>
      <c r="Z18" s="61"/>
      <c r="AA18" s="60"/>
      <c r="AB18" s="61"/>
      <c r="AC18" s="61"/>
      <c r="AD18" s="60"/>
      <c r="AE18" s="61"/>
      <c r="AF18" s="61"/>
      <c r="AG18" s="60"/>
      <c r="AH18" s="60"/>
      <c r="AI18" s="61"/>
      <c r="AJ18" s="60"/>
      <c r="AK18" s="60"/>
      <c r="AL18" s="61"/>
      <c r="AM18" s="61"/>
      <c r="AN18" s="60"/>
      <c r="AQ18" s="40"/>
    </row>
    <row r="19" spans="1:43" s="62" customFormat="1">
      <c r="B19" s="63" t="s">
        <v>19</v>
      </c>
      <c r="C19" s="63" t="s">
        <v>20</v>
      </c>
      <c r="D19" s="64" t="s">
        <v>21</v>
      </c>
      <c r="E19" s="65" t="s">
        <v>22</v>
      </c>
      <c r="F19" s="66" t="s">
        <v>23</v>
      </c>
      <c r="G19" s="67" t="s">
        <v>24</v>
      </c>
      <c r="H19" s="64" t="s">
        <v>24</v>
      </c>
      <c r="I19" s="68" t="s">
        <v>24</v>
      </c>
      <c r="J19" s="64" t="s">
        <v>24</v>
      </c>
      <c r="K19" s="68" t="s">
        <v>24</v>
      </c>
      <c r="L19" s="64" t="s">
        <v>24</v>
      </c>
      <c r="M19" s="64" t="s">
        <v>24</v>
      </c>
      <c r="N19" s="68" t="s">
        <v>24</v>
      </c>
      <c r="O19" s="64" t="s">
        <v>24</v>
      </c>
      <c r="P19" s="68" t="s">
        <v>24</v>
      </c>
      <c r="Q19" s="68" t="s">
        <v>24</v>
      </c>
      <c r="R19" s="68" t="s">
        <v>24</v>
      </c>
      <c r="S19" s="68" t="s">
        <v>24</v>
      </c>
      <c r="T19" s="64" t="s">
        <v>24</v>
      </c>
      <c r="U19" s="68" t="s">
        <v>24</v>
      </c>
      <c r="V19" s="64" t="s">
        <v>24</v>
      </c>
      <c r="W19" s="64" t="s">
        <v>24</v>
      </c>
      <c r="X19" s="68" t="s">
        <v>24</v>
      </c>
      <c r="Y19" s="68" t="s">
        <v>24</v>
      </c>
      <c r="Z19" s="64" t="s">
        <v>24</v>
      </c>
      <c r="AA19" s="68" t="s">
        <v>24</v>
      </c>
      <c r="AB19" s="64" t="s">
        <v>24</v>
      </c>
      <c r="AC19" s="64" t="s">
        <v>24</v>
      </c>
      <c r="AD19" s="68" t="s">
        <v>24</v>
      </c>
      <c r="AE19" s="64" t="s">
        <v>24</v>
      </c>
      <c r="AF19" s="64" t="s">
        <v>24</v>
      </c>
      <c r="AG19" s="68" t="s">
        <v>24</v>
      </c>
      <c r="AH19" s="68" t="s">
        <v>24</v>
      </c>
      <c r="AI19" s="64" t="s">
        <v>24</v>
      </c>
      <c r="AJ19" s="68" t="s">
        <v>24</v>
      </c>
      <c r="AK19" s="68" t="s">
        <v>24</v>
      </c>
      <c r="AL19" s="64" t="s">
        <v>24</v>
      </c>
      <c r="AM19" s="64" t="s">
        <v>24</v>
      </c>
      <c r="AN19" s="68" t="s">
        <v>24</v>
      </c>
      <c r="AQ19" s="40" t="str">
        <f t="shared" ref="AQ19:AQ86" si="3">IF((OR((F19=""),(F19&gt;0))),"1","0")</f>
        <v>1</v>
      </c>
    </row>
    <row r="20" spans="1:43" s="69" customFormat="1">
      <c r="B20" s="70"/>
      <c r="C20" s="59"/>
      <c r="D20" s="59"/>
      <c r="E20" s="71"/>
      <c r="F20" s="72">
        <f>F21/220</f>
        <v>0</v>
      </c>
      <c r="G20" s="72">
        <f t="shared" ref="G20" si="4">G21/220</f>
        <v>1.8181818181818181</v>
      </c>
      <c r="H20" s="72">
        <f>H21/220</f>
        <v>19</v>
      </c>
      <c r="I20" s="72">
        <f>I21/220</f>
        <v>4</v>
      </c>
      <c r="J20" s="72">
        <f>J21/220</f>
        <v>3</v>
      </c>
      <c r="K20" s="72">
        <f>K21/220</f>
        <v>5</v>
      </c>
      <c r="L20" s="72">
        <f t="shared" ref="L20:AN20" si="5">L21/220</f>
        <v>3</v>
      </c>
      <c r="M20" s="72">
        <f t="shared" si="5"/>
        <v>5</v>
      </c>
      <c r="N20" s="72">
        <f t="shared" si="5"/>
        <v>7</v>
      </c>
      <c r="O20" s="72">
        <f t="shared" si="5"/>
        <v>1</v>
      </c>
      <c r="P20" s="73">
        <f t="shared" si="5"/>
        <v>2</v>
      </c>
      <c r="Q20" s="73">
        <f t="shared" si="5"/>
        <v>2</v>
      </c>
      <c r="R20" s="73">
        <f t="shared" si="5"/>
        <v>2</v>
      </c>
      <c r="S20" s="73">
        <f t="shared" si="5"/>
        <v>2</v>
      </c>
      <c r="T20" s="72">
        <f t="shared" si="5"/>
        <v>1</v>
      </c>
      <c r="U20" s="72">
        <f t="shared" si="5"/>
        <v>1</v>
      </c>
      <c r="V20" s="72">
        <f t="shared" si="5"/>
        <v>2</v>
      </c>
      <c r="W20" s="72">
        <f t="shared" si="5"/>
        <v>3</v>
      </c>
      <c r="X20" s="72">
        <f t="shared" si="5"/>
        <v>4</v>
      </c>
      <c r="Y20" s="72">
        <f t="shared" si="5"/>
        <v>1</v>
      </c>
      <c r="Z20" s="72">
        <f t="shared" si="5"/>
        <v>1</v>
      </c>
      <c r="AA20" s="72">
        <f t="shared" si="5"/>
        <v>1</v>
      </c>
      <c r="AB20" s="72">
        <f t="shared" si="5"/>
        <v>2</v>
      </c>
      <c r="AC20" s="72">
        <f t="shared" si="5"/>
        <v>2</v>
      </c>
      <c r="AD20" s="72">
        <f t="shared" si="5"/>
        <v>4</v>
      </c>
      <c r="AE20" s="72">
        <f t="shared" si="5"/>
        <v>4</v>
      </c>
      <c r="AF20" s="72">
        <f t="shared" si="5"/>
        <v>1</v>
      </c>
      <c r="AG20" s="72">
        <f t="shared" si="5"/>
        <v>2</v>
      </c>
      <c r="AH20" s="72">
        <f t="shared" si="5"/>
        <v>1</v>
      </c>
      <c r="AI20" s="72">
        <f t="shared" si="5"/>
        <v>1</v>
      </c>
      <c r="AJ20" s="72">
        <f t="shared" si="5"/>
        <v>2</v>
      </c>
      <c r="AK20" s="72">
        <f t="shared" si="5"/>
        <v>2</v>
      </c>
      <c r="AL20" s="72">
        <f t="shared" si="5"/>
        <v>1</v>
      </c>
      <c r="AM20" s="72">
        <f t="shared" si="5"/>
        <v>2.1818181818181817</v>
      </c>
      <c r="AN20" s="72">
        <f t="shared" si="5"/>
        <v>2.1818181818181817</v>
      </c>
      <c r="AQ20" s="40" t="str">
        <f t="shared" si="3"/>
        <v>0</v>
      </c>
    </row>
    <row r="21" spans="1:43">
      <c r="B21" s="74" t="s">
        <v>25</v>
      </c>
      <c r="C21" s="75"/>
      <c r="D21" s="75"/>
      <c r="E21" s="76"/>
      <c r="F21" s="77"/>
      <c r="G21" s="78">
        <f t="shared" ref="G21:K21" si="6">G49</f>
        <v>400</v>
      </c>
      <c r="H21" s="78">
        <f>H49</f>
        <v>4180</v>
      </c>
      <c r="I21" s="78">
        <f t="shared" si="6"/>
        <v>880</v>
      </c>
      <c r="J21" s="79">
        <f t="shared" si="6"/>
        <v>660</v>
      </c>
      <c r="K21" s="79">
        <f t="shared" si="6"/>
        <v>1100</v>
      </c>
      <c r="L21" s="79">
        <f>L49</f>
        <v>660</v>
      </c>
      <c r="M21" s="79">
        <f t="shared" ref="M21:AN21" si="7">M49</f>
        <v>1100</v>
      </c>
      <c r="N21" s="79">
        <f t="shared" si="7"/>
        <v>1540</v>
      </c>
      <c r="O21" s="79">
        <f t="shared" si="7"/>
        <v>220</v>
      </c>
      <c r="P21" s="78">
        <f t="shared" si="7"/>
        <v>440</v>
      </c>
      <c r="Q21" s="78">
        <f t="shared" si="7"/>
        <v>440</v>
      </c>
      <c r="R21" s="78">
        <f t="shared" si="7"/>
        <v>440</v>
      </c>
      <c r="S21" s="78">
        <f t="shared" si="7"/>
        <v>440</v>
      </c>
      <c r="T21" s="78">
        <f t="shared" si="7"/>
        <v>220</v>
      </c>
      <c r="U21" s="78">
        <f t="shared" si="7"/>
        <v>220</v>
      </c>
      <c r="V21" s="78">
        <f t="shared" si="7"/>
        <v>440</v>
      </c>
      <c r="W21" s="78">
        <f t="shared" si="7"/>
        <v>660</v>
      </c>
      <c r="X21" s="80">
        <f t="shared" si="7"/>
        <v>880</v>
      </c>
      <c r="Y21" s="78">
        <f t="shared" si="7"/>
        <v>220</v>
      </c>
      <c r="Z21" s="78">
        <f t="shared" si="7"/>
        <v>220</v>
      </c>
      <c r="AA21" s="78">
        <f t="shared" si="7"/>
        <v>220</v>
      </c>
      <c r="AB21" s="78">
        <f t="shared" si="7"/>
        <v>440</v>
      </c>
      <c r="AC21" s="78">
        <f t="shared" si="7"/>
        <v>440</v>
      </c>
      <c r="AD21" s="78">
        <f t="shared" si="7"/>
        <v>880</v>
      </c>
      <c r="AE21" s="78">
        <f t="shared" si="7"/>
        <v>880</v>
      </c>
      <c r="AF21" s="78">
        <f t="shared" si="7"/>
        <v>220</v>
      </c>
      <c r="AG21" s="78">
        <f t="shared" si="7"/>
        <v>440</v>
      </c>
      <c r="AH21" s="78">
        <f t="shared" si="7"/>
        <v>220</v>
      </c>
      <c r="AI21" s="78">
        <f t="shared" si="7"/>
        <v>220</v>
      </c>
      <c r="AJ21" s="78">
        <f t="shared" si="7"/>
        <v>440</v>
      </c>
      <c r="AK21" s="78">
        <f t="shared" si="7"/>
        <v>440</v>
      </c>
      <c r="AL21" s="78">
        <f t="shared" si="7"/>
        <v>220</v>
      </c>
      <c r="AM21" s="78">
        <f t="shared" si="7"/>
        <v>480</v>
      </c>
      <c r="AN21" s="78">
        <f t="shared" si="7"/>
        <v>480</v>
      </c>
      <c r="AQ21" s="40" t="str">
        <f t="shared" si="3"/>
        <v>1</v>
      </c>
    </row>
    <row r="22" spans="1:43" ht="15">
      <c r="A22" s="1">
        <v>1</v>
      </c>
      <c r="B22" s="81" t="s">
        <v>26</v>
      </c>
      <c r="C22" s="82" t="s">
        <v>27</v>
      </c>
      <c r="D22" s="83" t="s">
        <v>28</v>
      </c>
      <c r="E22" s="84" t="s">
        <v>29</v>
      </c>
      <c r="F22" s="85">
        <f>SUBTOTAL(9,I22:AM22)</f>
        <v>220</v>
      </c>
      <c r="G22" s="86">
        <v>100</v>
      </c>
      <c r="H22" s="87">
        <f t="shared" ref="H22:H43" si="8">+$C$6</f>
        <v>220</v>
      </c>
      <c r="I22" s="88">
        <v>0</v>
      </c>
      <c r="J22" s="88">
        <v>0</v>
      </c>
      <c r="K22" s="89">
        <v>0</v>
      </c>
      <c r="L22" s="88">
        <v>0</v>
      </c>
      <c r="M22" s="90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0">
        <v>0</v>
      </c>
      <c r="AC22" s="90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0">
        <v>220</v>
      </c>
      <c r="AN22" s="90">
        <v>220</v>
      </c>
      <c r="AO22" s="1">
        <v>3300</v>
      </c>
      <c r="AQ22" s="40" t="str">
        <f t="shared" si="3"/>
        <v>1</v>
      </c>
    </row>
    <row r="23" spans="1:43" ht="15">
      <c r="A23" s="1">
        <f t="shared" ref="A23:A48" si="9">A22+1</f>
        <v>2</v>
      </c>
      <c r="B23" s="81" t="s">
        <v>30</v>
      </c>
      <c r="C23" s="92" t="s">
        <v>31</v>
      </c>
      <c r="D23" s="83" t="s">
        <v>28</v>
      </c>
      <c r="E23" s="84" t="s">
        <v>29</v>
      </c>
      <c r="F23" s="85">
        <f t="shared" ref="F23:F48" si="10">SUBTOTAL(9,I23:AM23)</f>
        <v>220</v>
      </c>
      <c r="G23" s="86">
        <v>100</v>
      </c>
      <c r="H23" s="87">
        <f t="shared" si="8"/>
        <v>220</v>
      </c>
      <c r="I23" s="88">
        <v>0</v>
      </c>
      <c r="J23" s="88">
        <v>0</v>
      </c>
      <c r="K23" s="89">
        <v>0</v>
      </c>
      <c r="L23" s="88">
        <v>0</v>
      </c>
      <c r="M23" s="90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0">
        <v>0</v>
      </c>
      <c r="AC23" s="90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0">
        <v>220</v>
      </c>
      <c r="AN23" s="90">
        <v>220</v>
      </c>
      <c r="AO23" s="1">
        <v>2420</v>
      </c>
      <c r="AQ23" s="40" t="str">
        <f t="shared" si="3"/>
        <v>1</v>
      </c>
    </row>
    <row r="24" spans="1:43" ht="15">
      <c r="A24" s="1">
        <f t="shared" si="9"/>
        <v>3</v>
      </c>
      <c r="B24" s="93" t="s">
        <v>32</v>
      </c>
      <c r="C24" s="82" t="s">
        <v>33</v>
      </c>
      <c r="D24" s="83" t="s">
        <v>28</v>
      </c>
      <c r="E24" s="94" t="s">
        <v>29</v>
      </c>
      <c r="F24" s="85">
        <f t="shared" si="10"/>
        <v>3300</v>
      </c>
      <c r="G24" s="95">
        <v>0</v>
      </c>
      <c r="H24" s="96">
        <f>+$C$6</f>
        <v>220</v>
      </c>
      <c r="I24" s="97">
        <v>0</v>
      </c>
      <c r="J24" s="98">
        <v>0</v>
      </c>
      <c r="K24" s="99">
        <v>220</v>
      </c>
      <c r="L24" s="97">
        <v>0</v>
      </c>
      <c r="M24" s="98">
        <v>220</v>
      </c>
      <c r="N24" s="98">
        <v>220</v>
      </c>
      <c r="O24" s="98">
        <v>220</v>
      </c>
      <c r="P24" s="98">
        <v>220</v>
      </c>
      <c r="Q24" s="98">
        <v>220</v>
      </c>
      <c r="R24" s="98">
        <v>220</v>
      </c>
      <c r="S24" s="98">
        <v>220</v>
      </c>
      <c r="T24" s="98">
        <v>0</v>
      </c>
      <c r="U24" s="98">
        <v>0</v>
      </c>
      <c r="V24" s="98">
        <v>220</v>
      </c>
      <c r="W24" s="98">
        <v>220</v>
      </c>
      <c r="X24" s="98">
        <v>220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220</v>
      </c>
      <c r="AI24" s="98">
        <v>220</v>
      </c>
      <c r="AJ24" s="98">
        <v>220</v>
      </c>
      <c r="AK24" s="98">
        <v>0</v>
      </c>
      <c r="AL24" s="98">
        <v>220</v>
      </c>
      <c r="AM24" s="98">
        <v>0</v>
      </c>
      <c r="AN24" s="98">
        <v>0</v>
      </c>
      <c r="AO24" s="1">
        <v>1100</v>
      </c>
      <c r="AQ24" s="40" t="str">
        <f t="shared" si="3"/>
        <v>1</v>
      </c>
    </row>
    <row r="25" spans="1:43" ht="15">
      <c r="A25" s="1">
        <f t="shared" si="9"/>
        <v>4</v>
      </c>
      <c r="B25" s="93" t="s">
        <v>32</v>
      </c>
      <c r="C25" s="82" t="s">
        <v>33</v>
      </c>
      <c r="D25" s="83" t="s">
        <v>28</v>
      </c>
      <c r="E25" s="84" t="s">
        <v>29</v>
      </c>
      <c r="F25" s="85">
        <f t="shared" si="10"/>
        <v>880</v>
      </c>
      <c r="G25" s="86">
        <v>0</v>
      </c>
      <c r="H25" s="87">
        <f t="shared" ref="H25:H37" si="11">+$C$6</f>
        <v>220</v>
      </c>
      <c r="I25" s="88">
        <v>0</v>
      </c>
      <c r="J25" s="88">
        <v>0</v>
      </c>
      <c r="K25" s="89">
        <v>0</v>
      </c>
      <c r="L25" s="88">
        <v>0</v>
      </c>
      <c r="M25" s="90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0">
        <v>220</v>
      </c>
      <c r="W25" s="90">
        <v>220</v>
      </c>
      <c r="X25" s="90">
        <v>220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220</v>
      </c>
      <c r="AK25" s="90">
        <v>0</v>
      </c>
      <c r="AL25" s="90">
        <v>0</v>
      </c>
      <c r="AM25" s="90">
        <v>0</v>
      </c>
      <c r="AN25" s="90">
        <v>0</v>
      </c>
      <c r="AO25" s="1">
        <v>1100</v>
      </c>
      <c r="AQ25" s="40" t="str">
        <f t="shared" si="3"/>
        <v>1</v>
      </c>
    </row>
    <row r="26" spans="1:43" ht="15">
      <c r="A26" s="1">
        <f t="shared" si="9"/>
        <v>5</v>
      </c>
      <c r="B26" s="93" t="s">
        <v>32</v>
      </c>
      <c r="C26" s="82" t="s">
        <v>33</v>
      </c>
      <c r="D26" s="83" t="s">
        <v>28</v>
      </c>
      <c r="E26" s="84" t="s">
        <v>29</v>
      </c>
      <c r="F26" s="85">
        <f t="shared" si="10"/>
        <v>440</v>
      </c>
      <c r="G26" s="86">
        <v>0</v>
      </c>
      <c r="H26" s="87">
        <f t="shared" si="11"/>
        <v>220</v>
      </c>
      <c r="I26" s="88">
        <v>0</v>
      </c>
      <c r="J26" s="88">
        <v>0</v>
      </c>
      <c r="K26" s="89">
        <v>0</v>
      </c>
      <c r="L26" s="88">
        <v>0</v>
      </c>
      <c r="M26" s="90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0">
        <v>220</v>
      </c>
      <c r="X26" s="90">
        <v>220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1">
        <v>2420</v>
      </c>
      <c r="AQ26" s="40" t="str">
        <f t="shared" si="3"/>
        <v>1</v>
      </c>
    </row>
    <row r="27" spans="1:43" ht="15">
      <c r="A27" s="1">
        <f t="shared" si="9"/>
        <v>6</v>
      </c>
      <c r="B27" s="93" t="s">
        <v>32</v>
      </c>
      <c r="C27" s="82" t="s">
        <v>33</v>
      </c>
      <c r="D27" s="83" t="s">
        <v>28</v>
      </c>
      <c r="E27" s="84" t="s">
        <v>29</v>
      </c>
      <c r="F27" s="85">
        <f t="shared" si="10"/>
        <v>220</v>
      </c>
      <c r="G27" s="86">
        <v>0</v>
      </c>
      <c r="H27" s="87">
        <f t="shared" si="11"/>
        <v>220</v>
      </c>
      <c r="I27" s="88">
        <v>0</v>
      </c>
      <c r="J27" s="88">
        <v>0</v>
      </c>
      <c r="K27" s="89">
        <v>0</v>
      </c>
      <c r="L27" s="88">
        <v>0</v>
      </c>
      <c r="M27" s="90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0">
        <v>220</v>
      </c>
      <c r="Y27" s="91">
        <v>0</v>
      </c>
      <c r="Z27" s="91">
        <v>0</v>
      </c>
      <c r="AA27" s="91">
        <v>0</v>
      </c>
      <c r="AB27" s="90">
        <v>0</v>
      </c>
      <c r="AC27" s="90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1">
        <v>1540</v>
      </c>
      <c r="AQ27" s="40" t="str">
        <f t="shared" si="3"/>
        <v>1</v>
      </c>
    </row>
    <row r="28" spans="1:43" ht="15">
      <c r="A28" s="1">
        <f t="shared" si="9"/>
        <v>7</v>
      </c>
      <c r="B28" s="100" t="s">
        <v>32</v>
      </c>
      <c r="C28" s="82" t="s">
        <v>33</v>
      </c>
      <c r="D28" s="83" t="s">
        <v>28</v>
      </c>
      <c r="E28" s="84" t="s">
        <v>29</v>
      </c>
      <c r="F28" s="85">
        <f t="shared" si="10"/>
        <v>0</v>
      </c>
      <c r="G28" s="86">
        <v>0</v>
      </c>
      <c r="H28" s="87">
        <v>0</v>
      </c>
      <c r="I28" s="88">
        <v>0</v>
      </c>
      <c r="J28" s="88">
        <v>0</v>
      </c>
      <c r="K28" s="89">
        <v>0</v>
      </c>
      <c r="L28" s="88">
        <v>0</v>
      </c>
      <c r="M28" s="90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0">
        <v>0</v>
      </c>
      <c r="AC28" s="90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1">
        <v>1320</v>
      </c>
      <c r="AQ28" s="40" t="str">
        <f t="shared" si="3"/>
        <v>0</v>
      </c>
    </row>
    <row r="29" spans="1:43" ht="15">
      <c r="A29" s="1">
        <f t="shared" si="9"/>
        <v>8</v>
      </c>
      <c r="B29" s="100" t="s">
        <v>32</v>
      </c>
      <c r="C29" s="82" t="s">
        <v>33</v>
      </c>
      <c r="D29" s="83" t="s">
        <v>28</v>
      </c>
      <c r="E29" s="84" t="s">
        <v>29</v>
      </c>
      <c r="F29" s="85">
        <f t="shared" si="10"/>
        <v>0</v>
      </c>
      <c r="G29" s="86">
        <v>0</v>
      </c>
      <c r="H29" s="87">
        <v>0</v>
      </c>
      <c r="I29" s="88">
        <v>0</v>
      </c>
      <c r="J29" s="88">
        <v>0</v>
      </c>
      <c r="K29" s="89">
        <v>0</v>
      </c>
      <c r="L29" s="88">
        <v>0</v>
      </c>
      <c r="M29" s="90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0">
        <v>0</v>
      </c>
      <c r="AC29" s="90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1">
        <v>880</v>
      </c>
      <c r="AQ29" s="40" t="str">
        <f t="shared" si="3"/>
        <v>0</v>
      </c>
    </row>
    <row r="30" spans="1:43" ht="15">
      <c r="A30" s="1">
        <f t="shared" si="9"/>
        <v>9</v>
      </c>
      <c r="B30" s="100" t="s">
        <v>34</v>
      </c>
      <c r="C30" s="82" t="s">
        <v>35</v>
      </c>
      <c r="D30" s="83" t="s">
        <v>28</v>
      </c>
      <c r="E30" s="84" t="s">
        <v>29</v>
      </c>
      <c r="F30" s="85">
        <f t="shared" si="10"/>
        <v>0</v>
      </c>
      <c r="G30" s="86">
        <v>0</v>
      </c>
      <c r="H30" s="87">
        <v>0</v>
      </c>
      <c r="I30" s="88">
        <v>0</v>
      </c>
      <c r="J30" s="88">
        <v>0</v>
      </c>
      <c r="K30" s="89">
        <v>0</v>
      </c>
      <c r="L30" s="88">
        <v>0</v>
      </c>
      <c r="M30" s="90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0">
        <v>0</v>
      </c>
      <c r="AC30" s="90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1">
        <v>880</v>
      </c>
      <c r="AQ30" s="40" t="str">
        <f t="shared" si="3"/>
        <v>0</v>
      </c>
    </row>
    <row r="31" spans="1:43" ht="15">
      <c r="A31" s="1">
        <f t="shared" si="9"/>
        <v>10</v>
      </c>
      <c r="B31" s="100" t="s">
        <v>34</v>
      </c>
      <c r="C31" s="82" t="s">
        <v>35</v>
      </c>
      <c r="D31" s="83" t="s">
        <v>28</v>
      </c>
      <c r="E31" s="84" t="s">
        <v>29</v>
      </c>
      <c r="F31" s="85">
        <f t="shared" si="10"/>
        <v>1320</v>
      </c>
      <c r="G31" s="86">
        <v>0</v>
      </c>
      <c r="H31" s="87">
        <f t="shared" si="11"/>
        <v>220</v>
      </c>
      <c r="I31" s="90">
        <v>220</v>
      </c>
      <c r="J31" s="90">
        <v>220</v>
      </c>
      <c r="K31" s="101">
        <v>220</v>
      </c>
      <c r="L31" s="90">
        <v>220</v>
      </c>
      <c r="M31" s="90">
        <v>220</v>
      </c>
      <c r="N31" s="90">
        <v>220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0">
        <v>0</v>
      </c>
      <c r="U31" s="90">
        <v>0</v>
      </c>
      <c r="V31" s="91">
        <v>0</v>
      </c>
      <c r="W31" s="91">
        <v>0</v>
      </c>
      <c r="X31" s="91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1">
        <v>440</v>
      </c>
      <c r="AQ31" s="40" t="str">
        <f t="shared" si="3"/>
        <v>1</v>
      </c>
    </row>
    <row r="32" spans="1:43" ht="15">
      <c r="A32" s="1">
        <f t="shared" si="9"/>
        <v>11</v>
      </c>
      <c r="B32" s="100" t="s">
        <v>36</v>
      </c>
      <c r="C32" s="82" t="s">
        <v>35</v>
      </c>
      <c r="D32" s="83" t="s">
        <v>28</v>
      </c>
      <c r="E32" s="84" t="s">
        <v>29</v>
      </c>
      <c r="F32" s="85">
        <f t="shared" si="10"/>
        <v>220</v>
      </c>
      <c r="G32" s="86">
        <v>0</v>
      </c>
      <c r="H32" s="87">
        <f t="shared" si="11"/>
        <v>220</v>
      </c>
      <c r="I32" s="88">
        <v>0</v>
      </c>
      <c r="J32" s="88">
        <v>0</v>
      </c>
      <c r="K32" s="89">
        <v>0</v>
      </c>
      <c r="L32" s="88">
        <v>0</v>
      </c>
      <c r="M32" s="90">
        <v>0</v>
      </c>
      <c r="N32" s="90">
        <v>220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0">
        <v>0</v>
      </c>
      <c r="U32" s="90">
        <v>0</v>
      </c>
      <c r="V32" s="91">
        <v>0</v>
      </c>
      <c r="W32" s="91">
        <v>0</v>
      </c>
      <c r="X32" s="91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1">
        <v>660</v>
      </c>
      <c r="AQ32" s="40" t="str">
        <f t="shared" si="3"/>
        <v>1</v>
      </c>
    </row>
    <row r="33" spans="1:43" ht="15">
      <c r="A33" s="1">
        <f t="shared" si="9"/>
        <v>12</v>
      </c>
      <c r="B33" s="100" t="s">
        <v>34</v>
      </c>
      <c r="C33" s="82" t="s">
        <v>35</v>
      </c>
      <c r="D33" s="83" t="s">
        <v>28</v>
      </c>
      <c r="E33" s="84" t="s">
        <v>29</v>
      </c>
      <c r="F33" s="85">
        <f t="shared" si="10"/>
        <v>0</v>
      </c>
      <c r="G33" s="86">
        <v>0</v>
      </c>
      <c r="H33" s="87">
        <v>0</v>
      </c>
      <c r="I33" s="88">
        <v>0</v>
      </c>
      <c r="J33" s="88">
        <v>0</v>
      </c>
      <c r="K33" s="89">
        <v>0</v>
      </c>
      <c r="L33" s="88">
        <v>0</v>
      </c>
      <c r="M33" s="90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0">
        <v>0</v>
      </c>
      <c r="AC33" s="90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1">
        <v>440</v>
      </c>
      <c r="AQ33" s="40" t="str">
        <f t="shared" si="3"/>
        <v>0</v>
      </c>
    </row>
    <row r="34" spans="1:43" ht="15">
      <c r="A34" s="1">
        <f t="shared" si="9"/>
        <v>13</v>
      </c>
      <c r="B34" s="100" t="s">
        <v>34</v>
      </c>
      <c r="C34" s="82" t="s">
        <v>35</v>
      </c>
      <c r="D34" s="83" t="s">
        <v>28</v>
      </c>
      <c r="E34" s="84" t="s">
        <v>29</v>
      </c>
      <c r="F34" s="85">
        <f t="shared" si="10"/>
        <v>0</v>
      </c>
      <c r="G34" s="86">
        <v>0</v>
      </c>
      <c r="H34" s="87">
        <v>0</v>
      </c>
      <c r="I34" s="88">
        <v>0</v>
      </c>
      <c r="J34" s="88">
        <v>0</v>
      </c>
      <c r="K34" s="89">
        <v>0</v>
      </c>
      <c r="L34" s="88">
        <v>0</v>
      </c>
      <c r="M34" s="90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0">
        <v>0</v>
      </c>
      <c r="AC34" s="90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1">
        <v>880</v>
      </c>
      <c r="AQ34" s="40" t="str">
        <f t="shared" si="3"/>
        <v>0</v>
      </c>
    </row>
    <row r="35" spans="1:43" ht="15">
      <c r="A35" s="1">
        <f t="shared" si="9"/>
        <v>14</v>
      </c>
      <c r="B35" s="100" t="s">
        <v>37</v>
      </c>
      <c r="C35" s="102" t="s">
        <v>38</v>
      </c>
      <c r="D35" s="83" t="s">
        <v>28</v>
      </c>
      <c r="E35" s="84" t="s">
        <v>29</v>
      </c>
      <c r="F35" s="85">
        <f t="shared" si="10"/>
        <v>880</v>
      </c>
      <c r="G35" s="86">
        <v>0</v>
      </c>
      <c r="H35" s="87">
        <f t="shared" si="11"/>
        <v>220</v>
      </c>
      <c r="I35" s="88">
        <v>0</v>
      </c>
      <c r="J35" s="88">
        <v>0</v>
      </c>
      <c r="K35" s="89">
        <v>0</v>
      </c>
      <c r="L35" s="88">
        <v>0</v>
      </c>
      <c r="M35" s="90">
        <v>0</v>
      </c>
      <c r="N35" s="91">
        <v>0</v>
      </c>
      <c r="O35" s="90">
        <v>0</v>
      </c>
      <c r="P35" s="90">
        <v>220</v>
      </c>
      <c r="Q35" s="90">
        <v>220</v>
      </c>
      <c r="R35" s="90">
        <v>220</v>
      </c>
      <c r="S35" s="90">
        <v>220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0">
        <v>0</v>
      </c>
      <c r="AC35" s="90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1">
        <v>2860</v>
      </c>
      <c r="AQ35" s="40" t="str">
        <f t="shared" si="3"/>
        <v>1</v>
      </c>
    </row>
    <row r="36" spans="1:43" ht="15">
      <c r="A36" s="1">
        <f t="shared" si="9"/>
        <v>15</v>
      </c>
      <c r="B36" s="100" t="s">
        <v>39</v>
      </c>
      <c r="C36" s="102" t="s">
        <v>38</v>
      </c>
      <c r="D36" s="83" t="s">
        <v>28</v>
      </c>
      <c r="E36" s="84" t="s">
        <v>29</v>
      </c>
      <c r="F36" s="85">
        <f t="shared" si="10"/>
        <v>440</v>
      </c>
      <c r="G36" s="86">
        <v>0</v>
      </c>
      <c r="H36" s="87">
        <f t="shared" si="11"/>
        <v>220</v>
      </c>
      <c r="I36" s="88">
        <v>0</v>
      </c>
      <c r="J36" s="88">
        <v>0</v>
      </c>
      <c r="K36" s="89">
        <v>0</v>
      </c>
      <c r="L36" s="88">
        <v>0</v>
      </c>
      <c r="M36" s="90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0">
        <v>0</v>
      </c>
      <c r="AC36" s="90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0">
        <v>440</v>
      </c>
      <c r="AL36" s="91">
        <v>0</v>
      </c>
      <c r="AM36" s="91">
        <v>0</v>
      </c>
      <c r="AN36" s="91">
        <v>0</v>
      </c>
      <c r="AO36" s="1">
        <v>660</v>
      </c>
      <c r="AQ36" s="40" t="str">
        <f t="shared" si="3"/>
        <v>1</v>
      </c>
    </row>
    <row r="37" spans="1:43" ht="15">
      <c r="A37" s="1">
        <f t="shared" si="9"/>
        <v>16</v>
      </c>
      <c r="B37" s="81" t="s">
        <v>40</v>
      </c>
      <c r="C37" s="82" t="s">
        <v>41</v>
      </c>
      <c r="D37" s="83" t="s">
        <v>28</v>
      </c>
      <c r="E37" s="84" t="s">
        <v>29</v>
      </c>
      <c r="F37" s="85">
        <f t="shared" si="10"/>
        <v>1100</v>
      </c>
      <c r="G37" s="86">
        <v>100</v>
      </c>
      <c r="H37" s="87">
        <f t="shared" si="11"/>
        <v>220</v>
      </c>
      <c r="I37" s="90">
        <v>440</v>
      </c>
      <c r="J37" s="90">
        <v>220</v>
      </c>
      <c r="K37" s="101">
        <v>440</v>
      </c>
      <c r="L37" s="88"/>
      <c r="M37" s="90"/>
      <c r="N37" s="91"/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0">
        <v>0</v>
      </c>
      <c r="AC37" s="90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1">
        <v>440</v>
      </c>
      <c r="AQ37" s="40" t="str">
        <f t="shared" si="3"/>
        <v>1</v>
      </c>
    </row>
    <row r="38" spans="1:43" ht="15">
      <c r="A38" s="1">
        <f t="shared" si="9"/>
        <v>17</v>
      </c>
      <c r="B38" s="100" t="s">
        <v>42</v>
      </c>
      <c r="C38" s="82" t="s">
        <v>43</v>
      </c>
      <c r="D38" s="83" t="s">
        <v>28</v>
      </c>
      <c r="E38" s="84" t="s">
        <v>29</v>
      </c>
      <c r="F38" s="85">
        <f t="shared" si="10"/>
        <v>1320</v>
      </c>
      <c r="G38" s="86">
        <v>100</v>
      </c>
      <c r="H38" s="87">
        <f t="shared" si="8"/>
        <v>220</v>
      </c>
      <c r="I38" s="90">
        <v>220</v>
      </c>
      <c r="J38" s="90">
        <v>220</v>
      </c>
      <c r="K38" s="101">
        <v>220</v>
      </c>
      <c r="L38" s="90">
        <v>220</v>
      </c>
      <c r="M38" s="90">
        <v>220</v>
      </c>
      <c r="N38" s="90">
        <v>220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1">
        <v>440</v>
      </c>
      <c r="AQ38" s="40" t="str">
        <f t="shared" si="3"/>
        <v>1</v>
      </c>
    </row>
    <row r="39" spans="1:43" ht="15">
      <c r="A39" s="1">
        <f t="shared" si="9"/>
        <v>18</v>
      </c>
      <c r="B39" s="100" t="s">
        <v>42</v>
      </c>
      <c r="C39" s="82" t="s">
        <v>43</v>
      </c>
      <c r="D39" s="83" t="s">
        <v>28</v>
      </c>
      <c r="E39" s="84" t="s">
        <v>29</v>
      </c>
      <c r="F39" s="85">
        <f t="shared" si="10"/>
        <v>440</v>
      </c>
      <c r="G39" s="86">
        <v>0</v>
      </c>
      <c r="H39" s="87">
        <f t="shared" si="8"/>
        <v>220</v>
      </c>
      <c r="I39" s="88">
        <v>0</v>
      </c>
      <c r="J39" s="88">
        <v>0</v>
      </c>
      <c r="K39" s="89">
        <v>0</v>
      </c>
      <c r="L39" s="88">
        <v>0</v>
      </c>
      <c r="M39" s="90">
        <v>220</v>
      </c>
      <c r="N39" s="90">
        <v>220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1">
        <v>440</v>
      </c>
      <c r="AQ39" s="40" t="str">
        <f t="shared" si="3"/>
        <v>1</v>
      </c>
    </row>
    <row r="40" spans="1:43" ht="15">
      <c r="A40" s="1">
        <f t="shared" si="9"/>
        <v>19</v>
      </c>
      <c r="B40" s="100" t="s">
        <v>44</v>
      </c>
      <c r="C40" s="82" t="s">
        <v>45</v>
      </c>
      <c r="D40" s="83" t="s">
        <v>28</v>
      </c>
      <c r="E40" s="84" t="s">
        <v>29</v>
      </c>
      <c r="F40" s="85">
        <f t="shared" si="10"/>
        <v>1540</v>
      </c>
      <c r="G40" s="86">
        <v>0</v>
      </c>
      <c r="H40" s="87">
        <f t="shared" si="8"/>
        <v>220</v>
      </c>
      <c r="I40" s="88">
        <v>0</v>
      </c>
      <c r="J40" s="88">
        <v>0</v>
      </c>
      <c r="K40" s="89">
        <v>0</v>
      </c>
      <c r="L40" s="88">
        <v>0</v>
      </c>
      <c r="M40" s="90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0">
        <v>220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0">
        <v>220</v>
      </c>
      <c r="AC40" s="90">
        <v>220</v>
      </c>
      <c r="AD40" s="90">
        <v>220</v>
      </c>
      <c r="AE40" s="90">
        <v>220</v>
      </c>
      <c r="AF40" s="90">
        <v>220</v>
      </c>
      <c r="AG40" s="90">
        <v>220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1">
        <v>440</v>
      </c>
      <c r="AQ40" s="40" t="str">
        <f t="shared" si="3"/>
        <v>1</v>
      </c>
    </row>
    <row r="41" spans="1:43" ht="15">
      <c r="A41" s="1">
        <f t="shared" si="9"/>
        <v>20</v>
      </c>
      <c r="B41" s="100" t="s">
        <v>44</v>
      </c>
      <c r="C41" s="82" t="s">
        <v>45</v>
      </c>
      <c r="D41" s="83" t="s">
        <v>28</v>
      </c>
      <c r="E41" s="84" t="s">
        <v>29</v>
      </c>
      <c r="F41" s="85">
        <f t="shared" si="10"/>
        <v>1540</v>
      </c>
      <c r="G41" s="86">
        <v>0</v>
      </c>
      <c r="H41" s="87">
        <f t="shared" si="8"/>
        <v>220</v>
      </c>
      <c r="I41" s="88">
        <v>0</v>
      </c>
      <c r="J41" s="88">
        <v>0</v>
      </c>
      <c r="K41" s="89">
        <v>0</v>
      </c>
      <c r="L41" s="88">
        <v>0</v>
      </c>
      <c r="M41" s="90">
        <v>220</v>
      </c>
      <c r="N41" s="90">
        <v>220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220</v>
      </c>
      <c r="AC41" s="90">
        <v>220</v>
      </c>
      <c r="AD41" s="90">
        <v>220</v>
      </c>
      <c r="AE41" s="90">
        <v>220</v>
      </c>
      <c r="AF41" s="91">
        <v>0</v>
      </c>
      <c r="AG41" s="90">
        <v>220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1">
        <v>440</v>
      </c>
      <c r="AQ41" s="40" t="str">
        <f t="shared" si="3"/>
        <v>1</v>
      </c>
    </row>
    <row r="42" spans="1:43" ht="15">
      <c r="A42" s="1">
        <f t="shared" si="9"/>
        <v>21</v>
      </c>
      <c r="B42" s="100" t="s">
        <v>44</v>
      </c>
      <c r="C42" s="82" t="s">
        <v>45</v>
      </c>
      <c r="D42" s="83" t="s">
        <v>28</v>
      </c>
      <c r="E42" s="84" t="s">
        <v>29</v>
      </c>
      <c r="F42" s="85">
        <f t="shared" si="10"/>
        <v>1100</v>
      </c>
      <c r="G42" s="86">
        <v>0</v>
      </c>
      <c r="H42" s="87">
        <f t="shared" si="8"/>
        <v>220</v>
      </c>
      <c r="I42" s="90">
        <v>0</v>
      </c>
      <c r="J42" s="90">
        <v>0</v>
      </c>
      <c r="K42" s="89">
        <v>0</v>
      </c>
      <c r="L42" s="90">
        <v>220</v>
      </c>
      <c r="M42" s="90">
        <v>0</v>
      </c>
      <c r="N42" s="90">
        <v>220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0">
        <v>220</v>
      </c>
      <c r="U42" s="91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220</v>
      </c>
      <c r="AE42" s="90">
        <v>220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1">
        <v>4400</v>
      </c>
      <c r="AQ42" s="40" t="str">
        <f t="shared" si="3"/>
        <v>1</v>
      </c>
    </row>
    <row r="43" spans="1:43" ht="15">
      <c r="A43" s="1">
        <f t="shared" si="9"/>
        <v>22</v>
      </c>
      <c r="B43" s="100" t="s">
        <v>44</v>
      </c>
      <c r="C43" s="82" t="s">
        <v>45</v>
      </c>
      <c r="D43" s="83" t="s">
        <v>28</v>
      </c>
      <c r="E43" s="84" t="s">
        <v>29</v>
      </c>
      <c r="F43" s="85">
        <f t="shared" si="10"/>
        <v>440</v>
      </c>
      <c r="G43" s="86">
        <v>0</v>
      </c>
      <c r="H43" s="87">
        <f t="shared" si="8"/>
        <v>220</v>
      </c>
      <c r="I43" s="90">
        <v>0</v>
      </c>
      <c r="J43" s="90">
        <v>0</v>
      </c>
      <c r="K43" s="89">
        <v>0</v>
      </c>
      <c r="L43" s="88">
        <v>0</v>
      </c>
      <c r="M43" s="90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0">
        <v>0</v>
      </c>
      <c r="AC43" s="90">
        <v>0</v>
      </c>
      <c r="AD43" s="90">
        <v>220</v>
      </c>
      <c r="AE43" s="90">
        <v>220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1">
        <v>990</v>
      </c>
      <c r="AQ43" s="40" t="str">
        <f t="shared" si="3"/>
        <v>1</v>
      </c>
    </row>
    <row r="44" spans="1:43" ht="15">
      <c r="A44" s="1">
        <f t="shared" si="9"/>
        <v>23</v>
      </c>
      <c r="B44" s="81" t="s">
        <v>46</v>
      </c>
      <c r="C44" s="102" t="s">
        <v>47</v>
      </c>
      <c r="D44" s="83" t="s">
        <v>48</v>
      </c>
      <c r="E44" s="84" t="s">
        <v>49</v>
      </c>
      <c r="F44" s="85">
        <f t="shared" si="10"/>
        <v>0</v>
      </c>
      <c r="G44" s="86">
        <v>0</v>
      </c>
      <c r="H44" s="87">
        <v>0</v>
      </c>
      <c r="I44" s="88">
        <v>0</v>
      </c>
      <c r="J44" s="88">
        <v>0</v>
      </c>
      <c r="K44" s="89">
        <v>0</v>
      </c>
      <c r="L44" s="88">
        <v>0</v>
      </c>
      <c r="M44" s="90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0">
        <v>0</v>
      </c>
      <c r="AC44" s="90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1">
        <v>0</v>
      </c>
      <c r="AQ44" s="40" t="str">
        <f t="shared" si="3"/>
        <v>0</v>
      </c>
    </row>
    <row r="45" spans="1:43" ht="15">
      <c r="A45" s="1">
        <f t="shared" si="9"/>
        <v>24</v>
      </c>
      <c r="B45" s="81" t="s">
        <v>50</v>
      </c>
      <c r="C45" s="102" t="s">
        <v>47</v>
      </c>
      <c r="D45" s="83" t="s">
        <v>48</v>
      </c>
      <c r="E45" s="84" t="s">
        <v>49</v>
      </c>
      <c r="F45" s="85">
        <f t="shared" si="10"/>
        <v>0</v>
      </c>
      <c r="G45" s="86">
        <v>0</v>
      </c>
      <c r="H45" s="87">
        <v>0</v>
      </c>
      <c r="I45" s="88">
        <v>0</v>
      </c>
      <c r="J45" s="88">
        <v>0</v>
      </c>
      <c r="K45" s="89">
        <v>0</v>
      </c>
      <c r="L45" s="88">
        <v>0</v>
      </c>
      <c r="M45" s="90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0">
        <v>0</v>
      </c>
      <c r="AC45" s="90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1">
        <v>0</v>
      </c>
      <c r="AQ45" s="40" t="str">
        <f t="shared" si="3"/>
        <v>0</v>
      </c>
    </row>
    <row r="46" spans="1:43" ht="15">
      <c r="A46" s="1">
        <f t="shared" si="9"/>
        <v>25</v>
      </c>
      <c r="B46" s="103" t="s">
        <v>51</v>
      </c>
      <c r="C46" s="104" t="s">
        <v>52</v>
      </c>
      <c r="D46" s="83" t="s">
        <v>28</v>
      </c>
      <c r="E46" s="84" t="s">
        <v>29</v>
      </c>
      <c r="F46" s="85">
        <f t="shared" si="10"/>
        <v>220</v>
      </c>
      <c r="G46" s="86">
        <v>0</v>
      </c>
      <c r="H46" s="87">
        <v>220</v>
      </c>
      <c r="I46" s="89">
        <v>0</v>
      </c>
      <c r="J46" s="89">
        <v>0</v>
      </c>
      <c r="K46" s="89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90">
        <v>220</v>
      </c>
      <c r="Z46" s="91">
        <v>0</v>
      </c>
      <c r="AA46" s="91">
        <v>0</v>
      </c>
      <c r="AB46" s="90">
        <v>0</v>
      </c>
      <c r="AC46" s="90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1">
        <v>0</v>
      </c>
      <c r="AQ46" s="40" t="str">
        <f t="shared" si="3"/>
        <v>1</v>
      </c>
    </row>
    <row r="47" spans="1:43" ht="15">
      <c r="A47" s="1">
        <f t="shared" si="9"/>
        <v>26</v>
      </c>
      <c r="B47" s="103" t="s">
        <v>53</v>
      </c>
      <c r="C47" s="105" t="str">
        <f>C39</f>
        <v>Hawi,Jason N</v>
      </c>
      <c r="D47" s="83" t="s">
        <v>28</v>
      </c>
      <c r="E47" s="84" t="s">
        <v>29</v>
      </c>
      <c r="F47" s="85">
        <f t="shared" si="10"/>
        <v>440</v>
      </c>
      <c r="G47" s="86">
        <v>0</v>
      </c>
      <c r="H47" s="87">
        <v>220</v>
      </c>
      <c r="I47" s="89">
        <v>0</v>
      </c>
      <c r="J47" s="89">
        <v>0</v>
      </c>
      <c r="K47" s="89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8">
        <v>0</v>
      </c>
      <c r="Y47" s="88">
        <v>0</v>
      </c>
      <c r="Z47" s="90">
        <v>220</v>
      </c>
      <c r="AA47" s="90">
        <v>220</v>
      </c>
      <c r="AB47" s="90">
        <v>0</v>
      </c>
      <c r="AC47" s="90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Q47" s="40" t="str">
        <f t="shared" si="3"/>
        <v>1</v>
      </c>
    </row>
    <row r="48" spans="1:43" ht="15.75" thickBot="1">
      <c r="A48" s="1">
        <f t="shared" si="9"/>
        <v>27</v>
      </c>
      <c r="B48" s="93" t="s">
        <v>54</v>
      </c>
      <c r="C48" s="93" t="s">
        <v>55</v>
      </c>
      <c r="D48" s="83" t="s">
        <v>28</v>
      </c>
      <c r="E48" s="84" t="s">
        <v>56</v>
      </c>
      <c r="F48" s="85">
        <f t="shared" si="10"/>
        <v>40</v>
      </c>
      <c r="G48" s="86">
        <v>0</v>
      </c>
      <c r="H48" s="87">
        <v>0</v>
      </c>
      <c r="I48" s="89">
        <v>0</v>
      </c>
      <c r="J48" s="89">
        <v>0</v>
      </c>
      <c r="K48" s="89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0</v>
      </c>
      <c r="AI48" s="90">
        <v>0</v>
      </c>
      <c r="AJ48" s="90">
        <v>0</v>
      </c>
      <c r="AK48" s="90">
        <v>0</v>
      </c>
      <c r="AL48" s="90">
        <v>0</v>
      </c>
      <c r="AM48" s="90">
        <v>40</v>
      </c>
      <c r="AN48" s="90">
        <v>40</v>
      </c>
      <c r="AQ48" s="40" t="str">
        <f t="shared" si="3"/>
        <v>1</v>
      </c>
    </row>
    <row r="49" spans="1:43" s="106" customFormat="1" ht="13.5" thickTop="1">
      <c r="B49" s="107" t="s">
        <v>57</v>
      </c>
      <c r="C49" s="108"/>
      <c r="D49" s="109"/>
      <c r="E49" s="110"/>
      <c r="F49" s="111">
        <f t="shared" ref="F49:AN49" si="12">SUM(F22:F48)</f>
        <v>16320</v>
      </c>
      <c r="G49" s="112">
        <f t="shared" si="12"/>
        <v>400</v>
      </c>
      <c r="H49" s="113">
        <f t="shared" si="12"/>
        <v>4180</v>
      </c>
      <c r="I49" s="113">
        <f t="shared" si="12"/>
        <v>880</v>
      </c>
      <c r="J49" s="113">
        <f t="shared" si="12"/>
        <v>660</v>
      </c>
      <c r="K49" s="113">
        <f t="shared" si="12"/>
        <v>1100</v>
      </c>
      <c r="L49" s="113">
        <f t="shared" si="12"/>
        <v>660</v>
      </c>
      <c r="M49" s="113">
        <f t="shared" si="12"/>
        <v>1100</v>
      </c>
      <c r="N49" s="113">
        <f t="shared" si="12"/>
        <v>1540</v>
      </c>
      <c r="O49" s="113">
        <f t="shared" si="12"/>
        <v>220</v>
      </c>
      <c r="P49" s="113">
        <f t="shared" si="12"/>
        <v>440</v>
      </c>
      <c r="Q49" s="113">
        <f t="shared" si="12"/>
        <v>440</v>
      </c>
      <c r="R49" s="113">
        <f t="shared" si="12"/>
        <v>440</v>
      </c>
      <c r="S49" s="113">
        <f t="shared" si="12"/>
        <v>440</v>
      </c>
      <c r="T49" s="113">
        <f t="shared" si="12"/>
        <v>220</v>
      </c>
      <c r="U49" s="113">
        <f t="shared" si="12"/>
        <v>220</v>
      </c>
      <c r="V49" s="113">
        <f t="shared" si="12"/>
        <v>440</v>
      </c>
      <c r="W49" s="113">
        <f t="shared" si="12"/>
        <v>660</v>
      </c>
      <c r="X49" s="113">
        <f t="shared" si="12"/>
        <v>880</v>
      </c>
      <c r="Y49" s="113">
        <f t="shared" si="12"/>
        <v>220</v>
      </c>
      <c r="Z49" s="113">
        <f t="shared" si="12"/>
        <v>220</v>
      </c>
      <c r="AA49" s="113">
        <f t="shared" si="12"/>
        <v>220</v>
      </c>
      <c r="AB49" s="113">
        <f t="shared" si="12"/>
        <v>440</v>
      </c>
      <c r="AC49" s="113">
        <f t="shared" si="12"/>
        <v>440</v>
      </c>
      <c r="AD49" s="113">
        <f t="shared" si="12"/>
        <v>880</v>
      </c>
      <c r="AE49" s="113">
        <f t="shared" si="12"/>
        <v>880</v>
      </c>
      <c r="AF49" s="113">
        <f t="shared" si="12"/>
        <v>220</v>
      </c>
      <c r="AG49" s="113">
        <f t="shared" si="12"/>
        <v>440</v>
      </c>
      <c r="AH49" s="113">
        <f t="shared" si="12"/>
        <v>220</v>
      </c>
      <c r="AI49" s="113">
        <f t="shared" si="12"/>
        <v>220</v>
      </c>
      <c r="AJ49" s="113">
        <f t="shared" si="12"/>
        <v>440</v>
      </c>
      <c r="AK49" s="113">
        <f t="shared" si="12"/>
        <v>440</v>
      </c>
      <c r="AL49" s="113">
        <f t="shared" si="12"/>
        <v>220</v>
      </c>
      <c r="AM49" s="113">
        <f t="shared" si="12"/>
        <v>480</v>
      </c>
      <c r="AN49" s="113">
        <f t="shared" si="12"/>
        <v>480</v>
      </c>
      <c r="AQ49" s="40" t="str">
        <f t="shared" si="3"/>
        <v>1</v>
      </c>
    </row>
    <row r="50" spans="1:43">
      <c r="B50" s="114"/>
      <c r="C50" s="115"/>
      <c r="D50" s="115"/>
      <c r="E50" s="116"/>
      <c r="F50" s="117"/>
      <c r="G50" s="118"/>
      <c r="H50" s="117">
        <f>+H49-40</f>
        <v>4140</v>
      </c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Q50" s="40" t="str">
        <f t="shared" si="3"/>
        <v>1</v>
      </c>
    </row>
    <row r="51" spans="1:43">
      <c r="B51" s="120" t="s">
        <v>58</v>
      </c>
      <c r="C51" s="121"/>
      <c r="D51" s="122"/>
      <c r="E51" s="123"/>
      <c r="F51" s="77"/>
      <c r="G51" s="124"/>
      <c r="H51" s="77">
        <f>+H50/220</f>
        <v>18.818181818181817</v>
      </c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Q51" s="40" t="str">
        <f t="shared" si="3"/>
        <v>1</v>
      </c>
    </row>
    <row r="52" spans="1:43">
      <c r="A52" s="1">
        <f>1+A48</f>
        <v>28</v>
      </c>
      <c r="B52" s="126" t="s">
        <v>59</v>
      </c>
      <c r="C52" s="127">
        <v>0.02</v>
      </c>
      <c r="D52" s="128"/>
      <c r="E52" s="129"/>
      <c r="F52" s="130">
        <f t="shared" ref="F52:F66" si="13">SUBTOTAL(9,G52:AN52)</f>
        <v>0</v>
      </c>
      <c r="G52" s="131">
        <v>0</v>
      </c>
      <c r="H52" s="131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  <c r="Q52" s="132">
        <v>0</v>
      </c>
      <c r="R52" s="132">
        <v>0</v>
      </c>
      <c r="S52" s="132">
        <v>0</v>
      </c>
      <c r="T52" s="132">
        <v>0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0</v>
      </c>
      <c r="AA52" s="132">
        <v>0</v>
      </c>
      <c r="AB52" s="132">
        <v>0</v>
      </c>
      <c r="AC52" s="132">
        <v>0</v>
      </c>
      <c r="AD52" s="132">
        <v>0</v>
      </c>
      <c r="AE52" s="132">
        <v>0</v>
      </c>
      <c r="AF52" s="132">
        <v>0</v>
      </c>
      <c r="AG52" s="132">
        <v>0</v>
      </c>
      <c r="AH52" s="132">
        <v>0</v>
      </c>
      <c r="AI52" s="132">
        <v>0</v>
      </c>
      <c r="AJ52" s="132">
        <v>0</v>
      </c>
      <c r="AK52" s="132">
        <v>0</v>
      </c>
      <c r="AL52" s="132">
        <v>0</v>
      </c>
      <c r="AM52" s="132">
        <v>0</v>
      </c>
      <c r="AN52" s="132">
        <v>0</v>
      </c>
      <c r="AQ52" s="40" t="str">
        <f t="shared" si="3"/>
        <v>0</v>
      </c>
    </row>
    <row r="53" spans="1:43" ht="15">
      <c r="A53" s="1">
        <f>A52+1</f>
        <v>29</v>
      </c>
      <c r="B53" s="133" t="s">
        <v>60</v>
      </c>
      <c r="C53" s="134">
        <v>100</v>
      </c>
      <c r="D53" s="135"/>
      <c r="E53" s="129"/>
      <c r="F53" s="130">
        <f t="shared" si="13"/>
        <v>9381.818181818182</v>
      </c>
      <c r="G53" s="136">
        <f>(SUMIF($E$18:$E$46,"Govt",G$18:G$46)/$C$6)*$C53</f>
        <v>181.81818181818181</v>
      </c>
      <c r="H53" s="136">
        <f>(SUMIF($E$18:$E$46,"Govt",H$18:H$46)/$C$6)*$C53</f>
        <v>1800</v>
      </c>
      <c r="I53" s="136">
        <f t="shared" ref="I53:X54" si="14">(SUMIF($E$18:$E$46,"Govt",I$18:I$46)/$C$6)*$C53</f>
        <v>400</v>
      </c>
      <c r="J53" s="136">
        <f t="shared" si="14"/>
        <v>300</v>
      </c>
      <c r="K53" s="136">
        <f t="shared" si="14"/>
        <v>500</v>
      </c>
      <c r="L53" s="136">
        <f t="shared" si="14"/>
        <v>300</v>
      </c>
      <c r="M53" s="136">
        <f t="shared" si="14"/>
        <v>500</v>
      </c>
      <c r="N53" s="136">
        <f t="shared" si="14"/>
        <v>700</v>
      </c>
      <c r="O53" s="136">
        <f t="shared" si="14"/>
        <v>100</v>
      </c>
      <c r="P53" s="136">
        <f t="shared" si="14"/>
        <v>200</v>
      </c>
      <c r="Q53" s="136">
        <f t="shared" si="14"/>
        <v>200</v>
      </c>
      <c r="R53" s="136">
        <f t="shared" si="14"/>
        <v>200</v>
      </c>
      <c r="S53" s="136">
        <f t="shared" si="14"/>
        <v>200</v>
      </c>
      <c r="T53" s="136">
        <f t="shared" si="14"/>
        <v>100</v>
      </c>
      <c r="U53" s="136">
        <f t="shared" si="14"/>
        <v>100</v>
      </c>
      <c r="V53" s="136">
        <f t="shared" si="14"/>
        <v>200</v>
      </c>
      <c r="W53" s="136">
        <f t="shared" si="14"/>
        <v>300</v>
      </c>
      <c r="X53" s="136">
        <f t="shared" si="14"/>
        <v>400</v>
      </c>
      <c r="Y53" s="136">
        <f t="shared" ref="Y53:AN54" si="15">(SUMIF($E$18:$E$46,"Govt",Y$18:Y$46)/$C$6)*$C53</f>
        <v>100</v>
      </c>
      <c r="Z53" s="136">
        <f t="shared" si="15"/>
        <v>0</v>
      </c>
      <c r="AA53" s="136">
        <f t="shared" si="15"/>
        <v>0</v>
      </c>
      <c r="AB53" s="136">
        <f t="shared" si="15"/>
        <v>200</v>
      </c>
      <c r="AC53" s="136">
        <f t="shared" si="15"/>
        <v>200</v>
      </c>
      <c r="AD53" s="136">
        <f t="shared" si="15"/>
        <v>400</v>
      </c>
      <c r="AE53" s="136">
        <f t="shared" si="15"/>
        <v>400</v>
      </c>
      <c r="AF53" s="136">
        <f t="shared" si="15"/>
        <v>100</v>
      </c>
      <c r="AG53" s="136">
        <f t="shared" si="15"/>
        <v>200</v>
      </c>
      <c r="AH53" s="136">
        <f t="shared" si="15"/>
        <v>100</v>
      </c>
      <c r="AI53" s="136">
        <f t="shared" si="15"/>
        <v>100</v>
      </c>
      <c r="AJ53" s="136">
        <f t="shared" si="15"/>
        <v>200</v>
      </c>
      <c r="AK53" s="136">
        <f t="shared" si="15"/>
        <v>200</v>
      </c>
      <c r="AL53" s="136">
        <f t="shared" si="15"/>
        <v>100</v>
      </c>
      <c r="AM53" s="136">
        <f t="shared" si="15"/>
        <v>200</v>
      </c>
      <c r="AN53" s="136">
        <f t="shared" si="15"/>
        <v>200</v>
      </c>
      <c r="AQ53" s="40" t="str">
        <f t="shared" si="3"/>
        <v>1</v>
      </c>
    </row>
    <row r="54" spans="1:43" ht="15">
      <c r="A54" s="1">
        <f t="shared" ref="A54:A65" si="16">A53+1</f>
        <v>30</v>
      </c>
      <c r="B54" s="133" t="s">
        <v>61</v>
      </c>
      <c r="C54" s="134">
        <v>500</v>
      </c>
      <c r="D54" s="135"/>
      <c r="E54" s="129"/>
      <c r="F54" s="130">
        <f t="shared" si="13"/>
        <v>46000</v>
      </c>
      <c r="G54" s="137">
        <v>0</v>
      </c>
      <c r="H54" s="137">
        <f>(SUMIF($E$18:$E$46,"Govt",H$18:H$46)/$C$6)*$C54</f>
        <v>9000</v>
      </c>
      <c r="I54" s="136">
        <f>(SUMIF($E$18:$E$46,"Govt",I$18:I$46)/$C$6)*$C54</f>
        <v>2000</v>
      </c>
      <c r="J54" s="136">
        <f t="shared" si="14"/>
        <v>1500</v>
      </c>
      <c r="K54" s="136">
        <f t="shared" si="14"/>
        <v>2500</v>
      </c>
      <c r="L54" s="136">
        <f t="shared" si="14"/>
        <v>1500</v>
      </c>
      <c r="M54" s="136">
        <f t="shared" si="14"/>
        <v>2500</v>
      </c>
      <c r="N54" s="136">
        <f t="shared" si="14"/>
        <v>3500</v>
      </c>
      <c r="O54" s="136">
        <f t="shared" si="14"/>
        <v>500</v>
      </c>
      <c r="P54" s="136">
        <f t="shared" si="14"/>
        <v>1000</v>
      </c>
      <c r="Q54" s="136">
        <f t="shared" si="14"/>
        <v>1000</v>
      </c>
      <c r="R54" s="136">
        <f t="shared" si="14"/>
        <v>1000</v>
      </c>
      <c r="S54" s="136">
        <f t="shared" si="14"/>
        <v>1000</v>
      </c>
      <c r="T54" s="136">
        <f t="shared" si="14"/>
        <v>500</v>
      </c>
      <c r="U54" s="136">
        <f t="shared" si="14"/>
        <v>500</v>
      </c>
      <c r="V54" s="136">
        <f t="shared" si="14"/>
        <v>1000</v>
      </c>
      <c r="W54" s="136">
        <f t="shared" si="14"/>
        <v>1500</v>
      </c>
      <c r="X54" s="136">
        <f t="shared" si="14"/>
        <v>2000</v>
      </c>
      <c r="Y54" s="136">
        <f t="shared" si="15"/>
        <v>500</v>
      </c>
      <c r="Z54" s="136">
        <f t="shared" si="15"/>
        <v>0</v>
      </c>
      <c r="AA54" s="136">
        <f t="shared" si="15"/>
        <v>0</v>
      </c>
      <c r="AB54" s="136">
        <f t="shared" si="15"/>
        <v>1000</v>
      </c>
      <c r="AC54" s="136">
        <f t="shared" si="15"/>
        <v>1000</v>
      </c>
      <c r="AD54" s="136">
        <f t="shared" si="15"/>
        <v>2000</v>
      </c>
      <c r="AE54" s="136">
        <f t="shared" si="15"/>
        <v>2000</v>
      </c>
      <c r="AF54" s="136">
        <f t="shared" si="15"/>
        <v>500</v>
      </c>
      <c r="AG54" s="136">
        <f t="shared" si="15"/>
        <v>1000</v>
      </c>
      <c r="AH54" s="136">
        <f t="shared" si="15"/>
        <v>500</v>
      </c>
      <c r="AI54" s="136">
        <f t="shared" si="15"/>
        <v>500</v>
      </c>
      <c r="AJ54" s="136">
        <f t="shared" si="15"/>
        <v>1000</v>
      </c>
      <c r="AK54" s="136">
        <f t="shared" si="15"/>
        <v>1000</v>
      </c>
      <c r="AL54" s="136">
        <f t="shared" si="15"/>
        <v>500</v>
      </c>
      <c r="AM54" s="136">
        <f t="shared" si="15"/>
        <v>1000</v>
      </c>
      <c r="AN54" s="136">
        <f t="shared" si="15"/>
        <v>1000</v>
      </c>
      <c r="AQ54" s="40" t="str">
        <f t="shared" si="3"/>
        <v>1</v>
      </c>
    </row>
    <row r="55" spans="1:43" ht="15">
      <c r="A55" s="1">
        <f t="shared" si="16"/>
        <v>31</v>
      </c>
      <c r="B55" s="133" t="s">
        <v>62</v>
      </c>
      <c r="C55" s="134">
        <v>0</v>
      </c>
      <c r="D55" s="135"/>
      <c r="E55" s="129"/>
      <c r="F55" s="130">
        <f t="shared" si="13"/>
        <v>0</v>
      </c>
      <c r="G55" s="137">
        <f>COUNTIF(G$19:G$45,"&gt;0")*$C55</f>
        <v>0</v>
      </c>
      <c r="H55" s="137">
        <f>(COUNTIF(H$19:H$45,"&gt;0")-COUNTIF(G$19:G$45,"&gt;0"))*$C55</f>
        <v>0</v>
      </c>
      <c r="I55" s="137">
        <v>0</v>
      </c>
      <c r="J55" s="136">
        <v>0</v>
      </c>
      <c r="K55" s="136">
        <v>0</v>
      </c>
      <c r="L55" s="136">
        <v>0</v>
      </c>
      <c r="M55" s="136">
        <v>0</v>
      </c>
      <c r="N55" s="136">
        <v>0</v>
      </c>
      <c r="O55" s="136">
        <v>0</v>
      </c>
      <c r="P55" s="136">
        <v>0</v>
      </c>
      <c r="Q55" s="136">
        <v>0</v>
      </c>
      <c r="R55" s="136">
        <v>0</v>
      </c>
      <c r="S55" s="136">
        <v>0</v>
      </c>
      <c r="T55" s="136">
        <v>0</v>
      </c>
      <c r="U55" s="136">
        <v>0</v>
      </c>
      <c r="V55" s="136">
        <v>0</v>
      </c>
      <c r="W55" s="136">
        <v>0</v>
      </c>
      <c r="X55" s="136">
        <v>0</v>
      </c>
      <c r="Y55" s="136">
        <v>0</v>
      </c>
      <c r="Z55" s="136">
        <v>0</v>
      </c>
      <c r="AA55" s="136">
        <v>0</v>
      </c>
      <c r="AB55" s="136">
        <v>0</v>
      </c>
      <c r="AC55" s="136">
        <v>0</v>
      </c>
      <c r="AD55" s="136">
        <v>0</v>
      </c>
      <c r="AE55" s="136">
        <v>0</v>
      </c>
      <c r="AF55" s="136">
        <v>0</v>
      </c>
      <c r="AG55" s="136">
        <v>0</v>
      </c>
      <c r="AH55" s="136">
        <v>0</v>
      </c>
      <c r="AI55" s="136">
        <v>0</v>
      </c>
      <c r="AJ55" s="136">
        <v>0</v>
      </c>
      <c r="AK55" s="136">
        <v>0</v>
      </c>
      <c r="AL55" s="136">
        <v>0</v>
      </c>
      <c r="AM55" s="136">
        <v>0</v>
      </c>
      <c r="AN55" s="136">
        <v>0</v>
      </c>
      <c r="AQ55" s="40" t="str">
        <f>IF((OR((F55=""),(F55&gt;0))),"1","0")</f>
        <v>0</v>
      </c>
    </row>
    <row r="56" spans="1:43" ht="15">
      <c r="A56" s="1">
        <f t="shared" si="16"/>
        <v>32</v>
      </c>
      <c r="B56" s="133" t="s">
        <v>63</v>
      </c>
      <c r="C56" s="138">
        <v>175</v>
      </c>
      <c r="D56" s="135"/>
      <c r="E56" s="129"/>
      <c r="F56" s="130">
        <f t="shared" si="13"/>
        <v>4375</v>
      </c>
      <c r="G56" s="137">
        <v>0</v>
      </c>
      <c r="H56" s="136">
        <f>+$C56*19</f>
        <v>3325</v>
      </c>
      <c r="I56" s="136">
        <v>0</v>
      </c>
      <c r="J56" s="136">
        <v>0</v>
      </c>
      <c r="K56" s="136">
        <v>0</v>
      </c>
      <c r="L56" s="136">
        <v>0</v>
      </c>
      <c r="M56" s="136">
        <v>0</v>
      </c>
      <c r="N56" s="136">
        <v>0</v>
      </c>
      <c r="O56" s="136">
        <v>0</v>
      </c>
      <c r="P56" s="136">
        <v>0</v>
      </c>
      <c r="Q56" s="136">
        <v>0</v>
      </c>
      <c r="R56" s="136">
        <v>0</v>
      </c>
      <c r="S56" s="136">
        <v>0</v>
      </c>
      <c r="T56" s="136">
        <v>0</v>
      </c>
      <c r="U56" s="136">
        <v>0</v>
      </c>
      <c r="V56" s="136">
        <v>0</v>
      </c>
      <c r="W56" s="136">
        <v>0</v>
      </c>
      <c r="X56" s="136">
        <v>0</v>
      </c>
      <c r="Y56" s="136">
        <v>0</v>
      </c>
      <c r="Z56" s="136">
        <v>0</v>
      </c>
      <c r="AA56" s="136">
        <v>0</v>
      </c>
      <c r="AB56" s="136">
        <v>0</v>
      </c>
      <c r="AC56" s="136">
        <v>0</v>
      </c>
      <c r="AD56" s="136">
        <v>0</v>
      </c>
      <c r="AE56" s="136">
        <v>0</v>
      </c>
      <c r="AF56" s="136">
        <v>0</v>
      </c>
      <c r="AG56" s="136">
        <v>0</v>
      </c>
      <c r="AH56" s="136">
        <v>0</v>
      </c>
      <c r="AI56" s="136">
        <v>0</v>
      </c>
      <c r="AJ56" s="136">
        <v>0</v>
      </c>
      <c r="AK56" s="136">
        <v>0</v>
      </c>
      <c r="AL56" s="136">
        <v>0</v>
      </c>
      <c r="AM56" s="136">
        <f>+$C56*3</f>
        <v>525</v>
      </c>
      <c r="AN56" s="136">
        <f>+$C56*3</f>
        <v>525</v>
      </c>
      <c r="AQ56" s="40" t="str">
        <f>IF((OR((F56=""),(F56&gt;0))),"1","0")</f>
        <v>1</v>
      </c>
    </row>
    <row r="57" spans="1:43" ht="15">
      <c r="A57" s="1">
        <f t="shared" si="16"/>
        <v>33</v>
      </c>
      <c r="B57" s="133" t="s">
        <v>64</v>
      </c>
      <c r="C57" s="138">
        <v>400</v>
      </c>
      <c r="D57" s="135"/>
      <c r="E57" s="129"/>
      <c r="F57" s="130">
        <f t="shared" si="13"/>
        <v>10000</v>
      </c>
      <c r="G57" s="137">
        <v>0</v>
      </c>
      <c r="H57" s="136">
        <f>+$C57*19</f>
        <v>7600</v>
      </c>
      <c r="I57" s="136">
        <v>0</v>
      </c>
      <c r="J57" s="136">
        <v>0</v>
      </c>
      <c r="K57" s="136">
        <v>0</v>
      </c>
      <c r="L57" s="136">
        <v>0</v>
      </c>
      <c r="M57" s="136">
        <v>0</v>
      </c>
      <c r="N57" s="136">
        <v>0</v>
      </c>
      <c r="O57" s="136">
        <v>0</v>
      </c>
      <c r="P57" s="136">
        <v>0</v>
      </c>
      <c r="Q57" s="136">
        <v>0</v>
      </c>
      <c r="R57" s="136">
        <v>0</v>
      </c>
      <c r="S57" s="136">
        <v>0</v>
      </c>
      <c r="T57" s="136">
        <v>0</v>
      </c>
      <c r="U57" s="136">
        <v>0</v>
      </c>
      <c r="V57" s="136">
        <v>0</v>
      </c>
      <c r="W57" s="136">
        <v>0</v>
      </c>
      <c r="X57" s="136">
        <v>0</v>
      </c>
      <c r="Y57" s="136">
        <v>0</v>
      </c>
      <c r="Z57" s="136">
        <v>0</v>
      </c>
      <c r="AA57" s="136">
        <v>0</v>
      </c>
      <c r="AB57" s="136">
        <v>0</v>
      </c>
      <c r="AC57" s="136">
        <v>0</v>
      </c>
      <c r="AD57" s="136">
        <v>0</v>
      </c>
      <c r="AE57" s="136">
        <v>0</v>
      </c>
      <c r="AF57" s="136">
        <v>0</v>
      </c>
      <c r="AG57" s="136">
        <v>0</v>
      </c>
      <c r="AH57" s="136">
        <v>0</v>
      </c>
      <c r="AI57" s="136">
        <v>0</v>
      </c>
      <c r="AJ57" s="136">
        <v>0</v>
      </c>
      <c r="AK57" s="136">
        <v>0</v>
      </c>
      <c r="AL57" s="136">
        <v>0</v>
      </c>
      <c r="AM57" s="136">
        <f>+$C57*3</f>
        <v>1200</v>
      </c>
      <c r="AN57" s="136">
        <f>+$C57*3</f>
        <v>1200</v>
      </c>
      <c r="AQ57" s="40" t="str">
        <f>IF((OR((F57=""),(F57&gt;0))),"1","0")</f>
        <v>1</v>
      </c>
    </row>
    <row r="58" spans="1:43">
      <c r="A58" s="1">
        <f t="shared" si="16"/>
        <v>34</v>
      </c>
      <c r="B58" s="133"/>
      <c r="C58" s="139"/>
      <c r="D58" s="135"/>
      <c r="E58" s="129"/>
      <c r="F58" s="130">
        <f t="shared" si="13"/>
        <v>0</v>
      </c>
      <c r="G58" s="137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0</v>
      </c>
      <c r="O58" s="136">
        <v>0</v>
      </c>
      <c r="P58" s="136">
        <v>0</v>
      </c>
      <c r="Q58" s="136">
        <v>0</v>
      </c>
      <c r="R58" s="136">
        <v>0</v>
      </c>
      <c r="S58" s="136">
        <v>0</v>
      </c>
      <c r="T58" s="136">
        <v>0</v>
      </c>
      <c r="U58" s="136">
        <v>0</v>
      </c>
      <c r="V58" s="136">
        <v>0</v>
      </c>
      <c r="W58" s="136">
        <v>0</v>
      </c>
      <c r="X58" s="136">
        <v>0</v>
      </c>
      <c r="Y58" s="136">
        <v>0</v>
      </c>
      <c r="Z58" s="136">
        <v>0</v>
      </c>
      <c r="AA58" s="136">
        <v>0</v>
      </c>
      <c r="AB58" s="136">
        <v>0</v>
      </c>
      <c r="AC58" s="136">
        <v>0</v>
      </c>
      <c r="AD58" s="136">
        <v>0</v>
      </c>
      <c r="AE58" s="136">
        <v>0</v>
      </c>
      <c r="AF58" s="136">
        <v>0</v>
      </c>
      <c r="AG58" s="136">
        <v>0</v>
      </c>
      <c r="AH58" s="136">
        <v>0</v>
      </c>
      <c r="AI58" s="136">
        <v>0</v>
      </c>
      <c r="AJ58" s="136">
        <v>0</v>
      </c>
      <c r="AK58" s="136">
        <v>0</v>
      </c>
      <c r="AL58" s="136">
        <v>0</v>
      </c>
      <c r="AM58" s="136">
        <v>0</v>
      </c>
      <c r="AN58" s="136">
        <v>0</v>
      </c>
      <c r="AQ58" s="40" t="str">
        <f>IF((OR((F58=""),(F58&gt;0))),"1","0")</f>
        <v>0</v>
      </c>
    </row>
    <row r="59" spans="1:43" ht="15">
      <c r="A59" s="1">
        <f t="shared" si="16"/>
        <v>35</v>
      </c>
      <c r="B59" s="140" t="s">
        <v>65</v>
      </c>
      <c r="C59" s="134">
        <v>0</v>
      </c>
      <c r="D59" s="135"/>
      <c r="E59" s="129"/>
      <c r="F59" s="130">
        <f t="shared" si="13"/>
        <v>0</v>
      </c>
      <c r="G59" s="137">
        <f t="shared" ref="G59:G65" si="17">+$C59</f>
        <v>0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0</v>
      </c>
      <c r="S59" s="136">
        <v>0</v>
      </c>
      <c r="T59" s="136">
        <v>0</v>
      </c>
      <c r="U59" s="136">
        <v>0</v>
      </c>
      <c r="V59" s="136">
        <v>0</v>
      </c>
      <c r="W59" s="136">
        <v>0</v>
      </c>
      <c r="X59" s="136">
        <v>0</v>
      </c>
      <c r="Y59" s="136">
        <v>0</v>
      </c>
      <c r="Z59" s="136">
        <v>0</v>
      </c>
      <c r="AA59" s="136">
        <v>0</v>
      </c>
      <c r="AB59" s="136">
        <v>0</v>
      </c>
      <c r="AC59" s="136">
        <v>0</v>
      </c>
      <c r="AD59" s="136">
        <v>0</v>
      </c>
      <c r="AE59" s="136">
        <v>0</v>
      </c>
      <c r="AF59" s="136">
        <v>0</v>
      </c>
      <c r="AG59" s="136">
        <v>0</v>
      </c>
      <c r="AH59" s="136">
        <v>0</v>
      </c>
      <c r="AI59" s="136">
        <v>0</v>
      </c>
      <c r="AJ59" s="136">
        <v>0</v>
      </c>
      <c r="AK59" s="136">
        <v>0</v>
      </c>
      <c r="AL59" s="136">
        <v>0</v>
      </c>
      <c r="AM59" s="136">
        <v>0</v>
      </c>
      <c r="AN59" s="136">
        <v>0</v>
      </c>
      <c r="AQ59" s="40" t="str">
        <f t="shared" si="3"/>
        <v>0</v>
      </c>
    </row>
    <row r="60" spans="1:43" ht="15">
      <c r="A60" s="1">
        <f t="shared" si="16"/>
        <v>36</v>
      </c>
      <c r="B60" s="133" t="s">
        <v>66</v>
      </c>
      <c r="C60" s="134">
        <f>+C59*0.3</f>
        <v>0</v>
      </c>
      <c r="D60" s="135"/>
      <c r="E60" s="129"/>
      <c r="F60" s="130">
        <f t="shared" si="13"/>
        <v>0</v>
      </c>
      <c r="G60" s="137">
        <f t="shared" si="17"/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v>0</v>
      </c>
      <c r="W60" s="136">
        <v>0</v>
      </c>
      <c r="X60" s="136">
        <v>0</v>
      </c>
      <c r="Y60" s="136">
        <v>0</v>
      </c>
      <c r="Z60" s="136">
        <v>0</v>
      </c>
      <c r="AA60" s="136">
        <v>0</v>
      </c>
      <c r="AB60" s="136">
        <v>0</v>
      </c>
      <c r="AC60" s="136">
        <v>0</v>
      </c>
      <c r="AD60" s="136">
        <v>0</v>
      </c>
      <c r="AE60" s="136">
        <v>0</v>
      </c>
      <c r="AF60" s="136">
        <v>0</v>
      </c>
      <c r="AG60" s="136">
        <v>0</v>
      </c>
      <c r="AH60" s="136">
        <v>0</v>
      </c>
      <c r="AI60" s="136">
        <v>0</v>
      </c>
      <c r="AJ60" s="136">
        <v>0</v>
      </c>
      <c r="AK60" s="136">
        <v>0</v>
      </c>
      <c r="AL60" s="136">
        <v>0</v>
      </c>
      <c r="AM60" s="136">
        <v>0</v>
      </c>
      <c r="AN60" s="136">
        <v>0</v>
      </c>
      <c r="AQ60" s="40" t="str">
        <f>IF((OR((F60=""),(F60&gt;0))),"1","0")</f>
        <v>0</v>
      </c>
    </row>
    <row r="61" spans="1:43" ht="15">
      <c r="A61" s="1">
        <f>A60+1</f>
        <v>37</v>
      </c>
      <c r="B61" s="140" t="s">
        <v>67</v>
      </c>
      <c r="C61" s="134">
        <v>1450</v>
      </c>
      <c r="D61" s="135"/>
      <c r="E61" s="129"/>
      <c r="F61" s="130">
        <f t="shared" si="13"/>
        <v>4350</v>
      </c>
      <c r="G61" s="136">
        <f>+$C61</f>
        <v>1450</v>
      </c>
      <c r="H61" s="136">
        <f>+$C61</f>
        <v>1450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0</v>
      </c>
      <c r="Y61" s="136">
        <v>0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0</v>
      </c>
      <c r="AK61" s="136">
        <v>0</v>
      </c>
      <c r="AL61" s="136">
        <v>0</v>
      </c>
      <c r="AM61" s="136">
        <f>+$C61</f>
        <v>1450</v>
      </c>
      <c r="AN61" s="136">
        <v>0</v>
      </c>
      <c r="AQ61" s="40" t="str">
        <f t="shared" si="3"/>
        <v>1</v>
      </c>
    </row>
    <row r="62" spans="1:43" ht="15">
      <c r="A62" s="1">
        <f t="shared" si="16"/>
        <v>38</v>
      </c>
      <c r="B62" s="133" t="s">
        <v>68</v>
      </c>
      <c r="C62" s="134">
        <v>0</v>
      </c>
      <c r="D62" s="135"/>
      <c r="E62" s="129"/>
      <c r="F62" s="130">
        <f t="shared" si="13"/>
        <v>0</v>
      </c>
      <c r="G62" s="136">
        <f t="shared" si="17"/>
        <v>0</v>
      </c>
      <c r="H62" s="136">
        <f>+$C62</f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  <c r="T62" s="136">
        <v>0</v>
      </c>
      <c r="U62" s="136">
        <v>0</v>
      </c>
      <c r="V62" s="136">
        <v>0</v>
      </c>
      <c r="W62" s="136">
        <v>0</v>
      </c>
      <c r="X62" s="136">
        <v>0</v>
      </c>
      <c r="Y62" s="136">
        <v>0</v>
      </c>
      <c r="Z62" s="136">
        <v>0</v>
      </c>
      <c r="AA62" s="136">
        <v>0</v>
      </c>
      <c r="AB62" s="136">
        <v>0</v>
      </c>
      <c r="AC62" s="136">
        <v>0</v>
      </c>
      <c r="AD62" s="136">
        <v>0</v>
      </c>
      <c r="AE62" s="136">
        <v>0</v>
      </c>
      <c r="AF62" s="136">
        <v>0</v>
      </c>
      <c r="AG62" s="136">
        <v>0</v>
      </c>
      <c r="AH62" s="136">
        <v>0</v>
      </c>
      <c r="AI62" s="136">
        <v>0</v>
      </c>
      <c r="AJ62" s="136">
        <v>0</v>
      </c>
      <c r="AK62" s="136">
        <v>0</v>
      </c>
      <c r="AL62" s="136">
        <v>0</v>
      </c>
      <c r="AM62" s="136">
        <f>+$C62</f>
        <v>0</v>
      </c>
      <c r="AN62" s="136">
        <v>0</v>
      </c>
      <c r="AQ62" s="40" t="str">
        <f>IF((OR((F62=""),(F62&gt;0))),"1","0")</f>
        <v>0</v>
      </c>
    </row>
    <row r="63" spans="1:43" ht="15">
      <c r="A63" s="1">
        <f t="shared" si="16"/>
        <v>39</v>
      </c>
      <c r="B63" s="140" t="s">
        <v>69</v>
      </c>
      <c r="C63" s="134">
        <v>1450</v>
      </c>
      <c r="D63" s="135"/>
      <c r="E63" s="129"/>
      <c r="F63" s="130">
        <f t="shared" si="13"/>
        <v>4350</v>
      </c>
      <c r="G63" s="136">
        <f t="shared" si="17"/>
        <v>1450</v>
      </c>
      <c r="H63" s="136">
        <f>+$C63</f>
        <v>1450</v>
      </c>
      <c r="I63" s="136">
        <v>0</v>
      </c>
      <c r="J63" s="136">
        <v>0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0</v>
      </c>
      <c r="AA63" s="136">
        <v>0</v>
      </c>
      <c r="AB63" s="136">
        <v>0</v>
      </c>
      <c r="AC63" s="136">
        <v>0</v>
      </c>
      <c r="AD63" s="136">
        <v>0</v>
      </c>
      <c r="AE63" s="136">
        <v>0</v>
      </c>
      <c r="AF63" s="136">
        <v>0</v>
      </c>
      <c r="AG63" s="136">
        <v>0</v>
      </c>
      <c r="AH63" s="136">
        <v>0</v>
      </c>
      <c r="AI63" s="136">
        <v>0</v>
      </c>
      <c r="AJ63" s="136">
        <v>0</v>
      </c>
      <c r="AK63" s="136">
        <v>0</v>
      </c>
      <c r="AL63" s="136">
        <v>0</v>
      </c>
      <c r="AM63" s="136">
        <v>0</v>
      </c>
      <c r="AN63" s="136">
        <f>+$C63</f>
        <v>1450</v>
      </c>
      <c r="AQ63" s="40" t="str">
        <f t="shared" si="3"/>
        <v>1</v>
      </c>
    </row>
    <row r="64" spans="1:43" ht="15">
      <c r="A64" s="1">
        <f t="shared" si="16"/>
        <v>40</v>
      </c>
      <c r="B64" s="133" t="s">
        <v>70</v>
      </c>
      <c r="C64" s="134">
        <v>0</v>
      </c>
      <c r="D64" s="135"/>
      <c r="E64" s="129"/>
      <c r="F64" s="130">
        <f t="shared" si="13"/>
        <v>0</v>
      </c>
      <c r="G64" s="136">
        <f t="shared" si="17"/>
        <v>0</v>
      </c>
      <c r="H64" s="136">
        <f>+$C64</f>
        <v>0</v>
      </c>
      <c r="I64" s="136">
        <v>0</v>
      </c>
      <c r="J64" s="136">
        <v>0</v>
      </c>
      <c r="K64" s="136">
        <v>0</v>
      </c>
      <c r="L64" s="136">
        <v>0</v>
      </c>
      <c r="M64" s="136">
        <v>0</v>
      </c>
      <c r="N64" s="136">
        <v>0</v>
      </c>
      <c r="O64" s="136">
        <v>0</v>
      </c>
      <c r="P64" s="136">
        <v>0</v>
      </c>
      <c r="Q64" s="136">
        <v>0</v>
      </c>
      <c r="R64" s="136">
        <v>0</v>
      </c>
      <c r="S64" s="136">
        <v>0</v>
      </c>
      <c r="T64" s="136">
        <v>0</v>
      </c>
      <c r="U64" s="136">
        <v>0</v>
      </c>
      <c r="V64" s="136">
        <v>0</v>
      </c>
      <c r="W64" s="136">
        <v>0</v>
      </c>
      <c r="X64" s="136">
        <v>0</v>
      </c>
      <c r="Y64" s="136">
        <v>0</v>
      </c>
      <c r="Z64" s="136">
        <v>0</v>
      </c>
      <c r="AA64" s="136">
        <v>0</v>
      </c>
      <c r="AB64" s="136">
        <v>0</v>
      </c>
      <c r="AC64" s="136">
        <v>0</v>
      </c>
      <c r="AD64" s="136">
        <v>0</v>
      </c>
      <c r="AE64" s="136">
        <v>0</v>
      </c>
      <c r="AF64" s="136">
        <v>0</v>
      </c>
      <c r="AG64" s="136">
        <v>0</v>
      </c>
      <c r="AH64" s="136">
        <v>0</v>
      </c>
      <c r="AI64" s="136">
        <v>0</v>
      </c>
      <c r="AJ64" s="136">
        <v>0</v>
      </c>
      <c r="AK64" s="136">
        <v>0</v>
      </c>
      <c r="AL64" s="136">
        <v>0</v>
      </c>
      <c r="AM64" s="136">
        <v>0</v>
      </c>
      <c r="AN64" s="136">
        <f>+$C64</f>
        <v>0</v>
      </c>
      <c r="AQ64" s="40" t="str">
        <f>IF((OR((F64=""),(F64&gt;0))),"1","0")</f>
        <v>0</v>
      </c>
    </row>
    <row r="65" spans="1:43" ht="15">
      <c r="A65" s="1">
        <f t="shared" si="16"/>
        <v>41</v>
      </c>
      <c r="B65" s="140" t="s">
        <v>71</v>
      </c>
      <c r="C65" s="134">
        <v>400</v>
      </c>
      <c r="D65" s="135"/>
      <c r="E65" s="129"/>
      <c r="F65" s="130">
        <f t="shared" si="13"/>
        <v>1600</v>
      </c>
      <c r="G65" s="136">
        <f t="shared" si="17"/>
        <v>400</v>
      </c>
      <c r="H65" s="136">
        <f>+$C65</f>
        <v>400</v>
      </c>
      <c r="I65" s="136">
        <v>0</v>
      </c>
      <c r="J65" s="136">
        <v>0</v>
      </c>
      <c r="K65" s="136">
        <v>0</v>
      </c>
      <c r="L65" s="136">
        <v>0</v>
      </c>
      <c r="M65" s="136">
        <v>0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  <c r="T65" s="136">
        <v>0</v>
      </c>
      <c r="U65" s="136">
        <v>0</v>
      </c>
      <c r="V65" s="136">
        <v>0</v>
      </c>
      <c r="W65" s="136">
        <v>0</v>
      </c>
      <c r="X65" s="136">
        <v>0</v>
      </c>
      <c r="Y65" s="136">
        <v>0</v>
      </c>
      <c r="Z65" s="136">
        <v>0</v>
      </c>
      <c r="AA65" s="136">
        <v>0</v>
      </c>
      <c r="AB65" s="136">
        <v>0</v>
      </c>
      <c r="AC65" s="136">
        <v>0</v>
      </c>
      <c r="AD65" s="136">
        <v>0</v>
      </c>
      <c r="AE65" s="136">
        <v>0</v>
      </c>
      <c r="AF65" s="136">
        <v>0</v>
      </c>
      <c r="AG65" s="136">
        <v>0</v>
      </c>
      <c r="AH65" s="136">
        <v>0</v>
      </c>
      <c r="AI65" s="136">
        <v>0</v>
      </c>
      <c r="AJ65" s="136">
        <v>0</v>
      </c>
      <c r="AK65" s="136">
        <v>0</v>
      </c>
      <c r="AL65" s="136">
        <v>0</v>
      </c>
      <c r="AM65" s="136">
        <f>+$C65</f>
        <v>400</v>
      </c>
      <c r="AN65" s="136">
        <f>+$C65</f>
        <v>400</v>
      </c>
      <c r="AQ65" s="40" t="str">
        <f t="shared" si="3"/>
        <v>1</v>
      </c>
    </row>
    <row r="66" spans="1:43" ht="13.5" thickBot="1">
      <c r="A66" s="1">
        <f>A65+1</f>
        <v>42</v>
      </c>
      <c r="B66" s="133" t="s">
        <v>72</v>
      </c>
      <c r="C66" s="141">
        <v>7726.4</v>
      </c>
      <c r="D66" s="141">
        <v>32049.25</v>
      </c>
      <c r="E66" s="141">
        <v>0</v>
      </c>
      <c r="F66" s="130">
        <f t="shared" si="13"/>
        <v>51087.15</v>
      </c>
      <c r="G66" s="136">
        <v>7726.4</v>
      </c>
      <c r="H66" s="136">
        <f>+$D66/1</f>
        <v>32049.25</v>
      </c>
      <c r="I66" s="136">
        <v>0</v>
      </c>
      <c r="J66" s="136">
        <v>0</v>
      </c>
      <c r="K66" s="136">
        <v>0</v>
      </c>
      <c r="L66" s="136">
        <v>0</v>
      </c>
      <c r="M66" s="136">
        <v>0</v>
      </c>
      <c r="N66" s="136">
        <v>0</v>
      </c>
      <c r="O66" s="136">
        <v>0</v>
      </c>
      <c r="P66" s="136">
        <v>0</v>
      </c>
      <c r="Q66" s="136">
        <v>0</v>
      </c>
      <c r="R66" s="136">
        <v>0</v>
      </c>
      <c r="S66" s="136">
        <v>0</v>
      </c>
      <c r="T66" s="136">
        <v>0</v>
      </c>
      <c r="U66" s="136">
        <v>0</v>
      </c>
      <c r="V66" s="136">
        <v>0</v>
      </c>
      <c r="W66" s="136">
        <v>0</v>
      </c>
      <c r="X66" s="136">
        <v>0</v>
      </c>
      <c r="Y66" s="136">
        <v>0</v>
      </c>
      <c r="Z66" s="136">
        <v>0</v>
      </c>
      <c r="AA66" s="136">
        <v>0</v>
      </c>
      <c r="AB66" s="136">
        <v>0</v>
      </c>
      <c r="AC66" s="136">
        <v>0</v>
      </c>
      <c r="AD66" s="136">
        <v>0</v>
      </c>
      <c r="AE66" s="136">
        <v>0</v>
      </c>
      <c r="AF66" s="136">
        <v>0</v>
      </c>
      <c r="AG66" s="136">
        <v>0</v>
      </c>
      <c r="AH66" s="136">
        <v>0</v>
      </c>
      <c r="AI66" s="136">
        <v>0</v>
      </c>
      <c r="AJ66" s="136">
        <v>0</v>
      </c>
      <c r="AK66" s="136">
        <v>0</v>
      </c>
      <c r="AL66" s="136">
        <v>0</v>
      </c>
      <c r="AM66" s="136">
        <v>5655.75</v>
      </c>
      <c r="AN66" s="136">
        <v>5655.75</v>
      </c>
      <c r="AQ66" s="40" t="str">
        <f t="shared" si="3"/>
        <v>1</v>
      </c>
    </row>
    <row r="67" spans="1:43" s="106" customFormat="1" ht="13.5" thickTop="1">
      <c r="A67" s="142"/>
      <c r="B67" s="107" t="s">
        <v>73</v>
      </c>
      <c r="C67" s="108"/>
      <c r="D67" s="109"/>
      <c r="E67" s="110"/>
      <c r="F67" s="143">
        <f>SUM(F52:F66)</f>
        <v>131143.96818181817</v>
      </c>
      <c r="G67" s="144">
        <f t="shared" ref="G67:AK67" si="18">SUM(G52:G66)</f>
        <v>11208.218181818182</v>
      </c>
      <c r="H67" s="145">
        <f t="shared" si="18"/>
        <v>57074.25</v>
      </c>
      <c r="I67" s="145">
        <f t="shared" si="18"/>
        <v>2400</v>
      </c>
      <c r="J67" s="145">
        <f t="shared" si="18"/>
        <v>1800</v>
      </c>
      <c r="K67" s="145">
        <f t="shared" si="18"/>
        <v>3000</v>
      </c>
      <c r="L67" s="145">
        <f t="shared" si="18"/>
        <v>1800</v>
      </c>
      <c r="M67" s="145">
        <f t="shared" si="18"/>
        <v>3000</v>
      </c>
      <c r="N67" s="145">
        <f t="shared" si="18"/>
        <v>4200</v>
      </c>
      <c r="O67" s="145">
        <f t="shared" si="18"/>
        <v>600</v>
      </c>
      <c r="P67" s="145">
        <f t="shared" si="18"/>
        <v>1200</v>
      </c>
      <c r="Q67" s="145">
        <f t="shared" si="18"/>
        <v>1200</v>
      </c>
      <c r="R67" s="145">
        <f t="shared" si="18"/>
        <v>1200</v>
      </c>
      <c r="S67" s="145">
        <f t="shared" si="18"/>
        <v>1200</v>
      </c>
      <c r="T67" s="145">
        <f t="shared" si="18"/>
        <v>600</v>
      </c>
      <c r="U67" s="145">
        <f t="shared" si="18"/>
        <v>600</v>
      </c>
      <c r="V67" s="145">
        <f t="shared" si="18"/>
        <v>1200</v>
      </c>
      <c r="W67" s="145">
        <f t="shared" si="18"/>
        <v>1800</v>
      </c>
      <c r="X67" s="145">
        <f t="shared" si="18"/>
        <v>2400</v>
      </c>
      <c r="Y67" s="145">
        <f t="shared" si="18"/>
        <v>600</v>
      </c>
      <c r="Z67" s="145">
        <f t="shared" si="18"/>
        <v>0</v>
      </c>
      <c r="AA67" s="145">
        <f t="shared" si="18"/>
        <v>0</v>
      </c>
      <c r="AB67" s="145">
        <f t="shared" si="18"/>
        <v>1200</v>
      </c>
      <c r="AC67" s="145">
        <f t="shared" si="18"/>
        <v>1200</v>
      </c>
      <c r="AD67" s="145">
        <f t="shared" si="18"/>
        <v>2400</v>
      </c>
      <c r="AE67" s="145">
        <f t="shared" si="18"/>
        <v>2400</v>
      </c>
      <c r="AF67" s="145">
        <f t="shared" si="18"/>
        <v>600</v>
      </c>
      <c r="AG67" s="145">
        <f t="shared" si="18"/>
        <v>1200</v>
      </c>
      <c r="AH67" s="145">
        <f t="shared" si="18"/>
        <v>600</v>
      </c>
      <c r="AI67" s="145">
        <f t="shared" si="18"/>
        <v>600</v>
      </c>
      <c r="AJ67" s="145">
        <f t="shared" si="18"/>
        <v>1200</v>
      </c>
      <c r="AK67" s="145">
        <f t="shared" si="18"/>
        <v>1200</v>
      </c>
      <c r="AL67" s="145">
        <f>SUM(AL52:AL66)</f>
        <v>600</v>
      </c>
      <c r="AM67" s="145">
        <f>SUM(AM52:AM66)</f>
        <v>10430.75</v>
      </c>
      <c r="AN67" s="145">
        <f>SUM(AN52:AN66)</f>
        <v>10430.75</v>
      </c>
      <c r="AQ67" s="40" t="str">
        <f t="shared" si="3"/>
        <v>1</v>
      </c>
    </row>
    <row r="68" spans="1:43">
      <c r="A68" s="9"/>
      <c r="B68" s="146"/>
      <c r="C68" s="9"/>
      <c r="D68" s="9"/>
      <c r="E68" s="10"/>
      <c r="F68" s="147"/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Q68" s="40" t="str">
        <f t="shared" si="3"/>
        <v>1</v>
      </c>
    </row>
    <row r="69" spans="1:43" s="69" customFormat="1">
      <c r="B69" s="74" t="s">
        <v>74</v>
      </c>
      <c r="C69" s="150"/>
      <c r="D69" s="75"/>
      <c r="E69" s="76"/>
      <c r="F69" s="77"/>
      <c r="G69" s="151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Q69" s="40" t="str">
        <f t="shared" si="3"/>
        <v>1</v>
      </c>
    </row>
    <row r="70" spans="1:43">
      <c r="A70" s="1">
        <f>A66+1</f>
        <v>43</v>
      </c>
      <c r="B70" s="153" t="s">
        <v>75</v>
      </c>
      <c r="C70" s="128">
        <v>1000</v>
      </c>
      <c r="D70" s="128"/>
      <c r="E70" s="154"/>
      <c r="F70" s="155">
        <f>SUBTOTAL(9,G70:AN70)</f>
        <v>1000</v>
      </c>
      <c r="G70" s="131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132">
        <v>0</v>
      </c>
      <c r="P70" s="132">
        <v>0</v>
      </c>
      <c r="Q70" s="132">
        <v>0</v>
      </c>
      <c r="R70" s="132">
        <v>0</v>
      </c>
      <c r="S70" s="132">
        <v>0</v>
      </c>
      <c r="T70" s="132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32">
        <v>0</v>
      </c>
      <c r="AG70" s="132">
        <v>0</v>
      </c>
      <c r="AH70" s="132">
        <v>0</v>
      </c>
      <c r="AI70" s="132">
        <v>0</v>
      </c>
      <c r="AJ70" s="132">
        <v>0</v>
      </c>
      <c r="AK70" s="132">
        <v>0</v>
      </c>
      <c r="AL70" s="132">
        <v>0</v>
      </c>
      <c r="AM70" s="136">
        <f>+$C70/2</f>
        <v>500</v>
      </c>
      <c r="AN70" s="136">
        <f>+$C70/2</f>
        <v>500</v>
      </c>
      <c r="AQ70" s="40" t="str">
        <f t="shared" si="3"/>
        <v>1</v>
      </c>
    </row>
    <row r="71" spans="1:43">
      <c r="A71" s="1">
        <f>A70+1</f>
        <v>44</v>
      </c>
      <c r="B71" s="133" t="s">
        <v>76</v>
      </c>
      <c r="C71" s="156"/>
      <c r="D71" s="135"/>
      <c r="E71" s="129"/>
      <c r="F71" s="130">
        <f>SUBTOTAL(9,G71:AN71)</f>
        <v>0</v>
      </c>
      <c r="G71" s="137">
        <v>0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v>0</v>
      </c>
      <c r="U71" s="136">
        <v>0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v>0</v>
      </c>
      <c r="AF71" s="136">
        <v>0</v>
      </c>
      <c r="AG71" s="136">
        <v>0</v>
      </c>
      <c r="AH71" s="136">
        <v>0</v>
      </c>
      <c r="AI71" s="136">
        <v>0</v>
      </c>
      <c r="AJ71" s="136">
        <v>0</v>
      </c>
      <c r="AK71" s="136">
        <v>0</v>
      </c>
      <c r="AL71" s="136">
        <v>0</v>
      </c>
      <c r="AM71" s="136">
        <v>0</v>
      </c>
      <c r="AN71" s="136">
        <v>0</v>
      </c>
      <c r="AQ71" s="40" t="str">
        <f t="shared" si="3"/>
        <v>0</v>
      </c>
    </row>
    <row r="72" spans="1:43">
      <c r="A72" s="1">
        <f>A71+1</f>
        <v>45</v>
      </c>
      <c r="B72" s="140" t="s">
        <v>77</v>
      </c>
      <c r="C72" s="156"/>
      <c r="D72" s="135"/>
      <c r="E72" s="129"/>
      <c r="F72" s="130">
        <f>SUBTOTAL(9,G72:AN72)</f>
        <v>0</v>
      </c>
      <c r="G72" s="137">
        <v>0</v>
      </c>
      <c r="H72" s="136">
        <v>0</v>
      </c>
      <c r="I72" s="136"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136">
        <v>0</v>
      </c>
      <c r="AI72" s="136">
        <v>0</v>
      </c>
      <c r="AJ72" s="136">
        <v>0</v>
      </c>
      <c r="AK72" s="136">
        <v>0</v>
      </c>
      <c r="AL72" s="136">
        <v>0</v>
      </c>
      <c r="AM72" s="136">
        <v>0</v>
      </c>
      <c r="AN72" s="136">
        <v>0</v>
      </c>
      <c r="AQ72" s="40" t="str">
        <f t="shared" si="3"/>
        <v>0</v>
      </c>
    </row>
    <row r="73" spans="1:43">
      <c r="A73" s="1">
        <f>A72+1</f>
        <v>46</v>
      </c>
      <c r="B73" s="140" t="s">
        <v>78</v>
      </c>
      <c r="C73" s="156"/>
      <c r="D73" s="135"/>
      <c r="E73" s="129"/>
      <c r="F73" s="130">
        <f>SUBTOTAL(9,G73:AN73)</f>
        <v>0</v>
      </c>
      <c r="G73" s="137">
        <v>0</v>
      </c>
      <c r="H73" s="136">
        <v>0</v>
      </c>
      <c r="I73" s="136">
        <v>0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  <c r="Y73" s="136">
        <v>0</v>
      </c>
      <c r="Z73" s="136">
        <v>0</v>
      </c>
      <c r="AA73" s="136">
        <v>0</v>
      </c>
      <c r="AB73" s="136">
        <v>0</v>
      </c>
      <c r="AC73" s="136">
        <v>0</v>
      </c>
      <c r="AD73" s="136">
        <v>0</v>
      </c>
      <c r="AE73" s="136">
        <v>0</v>
      </c>
      <c r="AF73" s="136">
        <v>0</v>
      </c>
      <c r="AG73" s="136">
        <v>0</v>
      </c>
      <c r="AH73" s="136">
        <v>0</v>
      </c>
      <c r="AI73" s="136">
        <v>0</v>
      </c>
      <c r="AJ73" s="136">
        <v>0</v>
      </c>
      <c r="AK73" s="136">
        <v>0</v>
      </c>
      <c r="AL73" s="136">
        <v>0</v>
      </c>
      <c r="AM73" s="136">
        <v>0</v>
      </c>
      <c r="AN73" s="136">
        <v>0</v>
      </c>
      <c r="AQ73" s="40" t="str">
        <f t="shared" si="3"/>
        <v>0</v>
      </c>
    </row>
    <row r="74" spans="1:43" ht="13.5" thickBot="1">
      <c r="A74" s="1">
        <f>A73+1</f>
        <v>47</v>
      </c>
      <c r="B74" s="140" t="s">
        <v>79</v>
      </c>
      <c r="C74" s="156"/>
      <c r="D74" s="135"/>
      <c r="E74" s="129"/>
      <c r="F74" s="130">
        <f>SUBTOTAL(9,G74:AN74)</f>
        <v>0</v>
      </c>
      <c r="G74" s="137">
        <v>0</v>
      </c>
      <c r="H74" s="136">
        <v>0</v>
      </c>
      <c r="I74" s="136">
        <v>0</v>
      </c>
      <c r="J74" s="136">
        <v>0</v>
      </c>
      <c r="K74" s="136">
        <v>0</v>
      </c>
      <c r="L74" s="136">
        <v>0</v>
      </c>
      <c r="M74" s="136">
        <v>0</v>
      </c>
      <c r="N74" s="136">
        <v>0</v>
      </c>
      <c r="O74" s="136">
        <v>0</v>
      </c>
      <c r="P74" s="136">
        <v>0</v>
      </c>
      <c r="Q74" s="136">
        <v>0</v>
      </c>
      <c r="R74" s="136">
        <v>0</v>
      </c>
      <c r="S74" s="136">
        <v>0</v>
      </c>
      <c r="T74" s="136">
        <v>0</v>
      </c>
      <c r="U74" s="136">
        <v>0</v>
      </c>
      <c r="V74" s="136">
        <v>0</v>
      </c>
      <c r="W74" s="136">
        <v>0</v>
      </c>
      <c r="X74" s="136">
        <v>0</v>
      </c>
      <c r="Y74" s="136">
        <v>0</v>
      </c>
      <c r="Z74" s="136">
        <v>0</v>
      </c>
      <c r="AA74" s="136">
        <v>0</v>
      </c>
      <c r="AB74" s="136">
        <v>0</v>
      </c>
      <c r="AC74" s="136">
        <v>0</v>
      </c>
      <c r="AD74" s="136">
        <v>0</v>
      </c>
      <c r="AE74" s="136">
        <v>0</v>
      </c>
      <c r="AF74" s="136">
        <v>0</v>
      </c>
      <c r="AG74" s="136">
        <v>0</v>
      </c>
      <c r="AH74" s="136">
        <v>0</v>
      </c>
      <c r="AI74" s="136">
        <v>0</v>
      </c>
      <c r="AJ74" s="136">
        <v>0</v>
      </c>
      <c r="AK74" s="136">
        <v>0</v>
      </c>
      <c r="AL74" s="136">
        <v>0</v>
      </c>
      <c r="AM74" s="136">
        <v>0</v>
      </c>
      <c r="AN74" s="136">
        <v>0</v>
      </c>
      <c r="AQ74" s="40" t="str">
        <f t="shared" si="3"/>
        <v>0</v>
      </c>
    </row>
    <row r="75" spans="1:43" s="106" customFormat="1" ht="13.5" thickTop="1">
      <c r="A75" s="142"/>
      <c r="B75" s="107" t="s">
        <v>80</v>
      </c>
      <c r="C75" s="108"/>
      <c r="D75" s="109"/>
      <c r="E75" s="110"/>
      <c r="F75" s="143">
        <f t="shared" ref="F75:AK75" si="19">SUM(F70:F74)</f>
        <v>1000</v>
      </c>
      <c r="G75" s="144">
        <f t="shared" si="19"/>
        <v>0</v>
      </c>
      <c r="H75" s="145">
        <f t="shared" si="19"/>
        <v>0</v>
      </c>
      <c r="I75" s="145">
        <f t="shared" si="19"/>
        <v>0</v>
      </c>
      <c r="J75" s="145">
        <f t="shared" si="19"/>
        <v>0</v>
      </c>
      <c r="K75" s="145">
        <f t="shared" si="19"/>
        <v>0</v>
      </c>
      <c r="L75" s="145">
        <f t="shared" si="19"/>
        <v>0</v>
      </c>
      <c r="M75" s="145">
        <f t="shared" si="19"/>
        <v>0</v>
      </c>
      <c r="N75" s="145">
        <f t="shared" si="19"/>
        <v>0</v>
      </c>
      <c r="O75" s="145">
        <f t="shared" si="19"/>
        <v>0</v>
      </c>
      <c r="P75" s="145">
        <f t="shared" si="19"/>
        <v>0</v>
      </c>
      <c r="Q75" s="145">
        <f t="shared" si="19"/>
        <v>0</v>
      </c>
      <c r="R75" s="145">
        <f t="shared" si="19"/>
        <v>0</v>
      </c>
      <c r="S75" s="145">
        <f t="shared" si="19"/>
        <v>0</v>
      </c>
      <c r="T75" s="145">
        <f t="shared" si="19"/>
        <v>0</v>
      </c>
      <c r="U75" s="145">
        <f t="shared" si="19"/>
        <v>0</v>
      </c>
      <c r="V75" s="145">
        <f t="shared" si="19"/>
        <v>0</v>
      </c>
      <c r="W75" s="145">
        <f t="shared" si="19"/>
        <v>0</v>
      </c>
      <c r="X75" s="145">
        <f t="shared" si="19"/>
        <v>0</v>
      </c>
      <c r="Y75" s="145">
        <f t="shared" si="19"/>
        <v>0</v>
      </c>
      <c r="Z75" s="145">
        <f t="shared" si="19"/>
        <v>0</v>
      </c>
      <c r="AA75" s="145">
        <f t="shared" si="19"/>
        <v>0</v>
      </c>
      <c r="AB75" s="145">
        <f t="shared" si="19"/>
        <v>0</v>
      </c>
      <c r="AC75" s="145">
        <f t="shared" si="19"/>
        <v>0</v>
      </c>
      <c r="AD75" s="145">
        <f t="shared" si="19"/>
        <v>0</v>
      </c>
      <c r="AE75" s="145">
        <f t="shared" si="19"/>
        <v>0</v>
      </c>
      <c r="AF75" s="145">
        <f t="shared" si="19"/>
        <v>0</v>
      </c>
      <c r="AG75" s="145">
        <f t="shared" si="19"/>
        <v>0</v>
      </c>
      <c r="AH75" s="145">
        <f t="shared" si="19"/>
        <v>0</v>
      </c>
      <c r="AI75" s="145">
        <f t="shared" si="19"/>
        <v>0</v>
      </c>
      <c r="AJ75" s="145">
        <f t="shared" si="19"/>
        <v>0</v>
      </c>
      <c r="AK75" s="145">
        <f t="shared" si="19"/>
        <v>0</v>
      </c>
      <c r="AL75" s="145">
        <f>SUM(AL70:AL74)</f>
        <v>0</v>
      </c>
      <c r="AM75" s="145">
        <f>SUM(AM70:AM74)</f>
        <v>500</v>
      </c>
      <c r="AN75" s="145">
        <f>SUM(AN70:AN74)</f>
        <v>500</v>
      </c>
      <c r="AQ75" s="40" t="str">
        <f t="shared" si="3"/>
        <v>1</v>
      </c>
    </row>
    <row r="76" spans="1:43">
      <c r="B76" s="146"/>
      <c r="C76" s="9"/>
      <c r="D76" s="9"/>
      <c r="E76" s="10"/>
      <c r="F76" s="11"/>
      <c r="G76" s="14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Q76" s="40" t="str">
        <f t="shared" si="3"/>
        <v>1</v>
      </c>
    </row>
    <row r="77" spans="1:43" s="69" customFormat="1">
      <c r="B77" s="74" t="s">
        <v>81</v>
      </c>
      <c r="C77" s="150"/>
      <c r="D77" s="75"/>
      <c r="E77" s="76"/>
      <c r="F77" s="77"/>
      <c r="G77" s="151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Q77" s="40" t="str">
        <f t="shared" si="3"/>
        <v>1</v>
      </c>
    </row>
    <row r="78" spans="1:43">
      <c r="A78" s="1">
        <f>A74+1</f>
        <v>48</v>
      </c>
      <c r="B78" s="153" t="s">
        <v>82</v>
      </c>
      <c r="C78" s="157"/>
      <c r="D78" s="128"/>
      <c r="E78" s="154"/>
      <c r="F78" s="155">
        <f t="shared" ref="F78:F85" si="20">SUBTOTAL(9,G78:AN78)</f>
        <v>0</v>
      </c>
      <c r="G78" s="131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  <c r="Q78" s="132">
        <v>0</v>
      </c>
      <c r="R78" s="132">
        <v>0</v>
      </c>
      <c r="S78" s="132">
        <v>0</v>
      </c>
      <c r="T78" s="132">
        <v>0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0</v>
      </c>
      <c r="AA78" s="132">
        <v>0</v>
      </c>
      <c r="AB78" s="132">
        <v>0</v>
      </c>
      <c r="AC78" s="132">
        <v>0</v>
      </c>
      <c r="AD78" s="132">
        <v>0</v>
      </c>
      <c r="AE78" s="132">
        <v>0</v>
      </c>
      <c r="AF78" s="132">
        <v>0</v>
      </c>
      <c r="AG78" s="132">
        <v>0</v>
      </c>
      <c r="AH78" s="132">
        <v>0</v>
      </c>
      <c r="AI78" s="132">
        <v>0</v>
      </c>
      <c r="AJ78" s="132">
        <v>0</v>
      </c>
      <c r="AK78" s="132">
        <v>0</v>
      </c>
      <c r="AL78" s="132">
        <v>0</v>
      </c>
      <c r="AM78" s="132">
        <v>0</v>
      </c>
      <c r="AN78" s="132">
        <v>0</v>
      </c>
      <c r="AQ78" s="40" t="str">
        <f t="shared" si="3"/>
        <v>0</v>
      </c>
    </row>
    <row r="79" spans="1:43">
      <c r="A79" s="1">
        <f t="shared" ref="A79:A85" si="21">A78+1</f>
        <v>49</v>
      </c>
      <c r="B79" s="140" t="s">
        <v>83</v>
      </c>
      <c r="C79" s="156"/>
      <c r="D79" s="135"/>
      <c r="E79" s="129"/>
      <c r="F79" s="130">
        <f t="shared" si="20"/>
        <v>0</v>
      </c>
      <c r="G79" s="137">
        <v>0</v>
      </c>
      <c r="H79" s="136">
        <v>0</v>
      </c>
      <c r="I79" s="136">
        <v>0</v>
      </c>
      <c r="J79" s="136">
        <v>0</v>
      </c>
      <c r="K79" s="136">
        <v>0</v>
      </c>
      <c r="L79" s="136">
        <v>0</v>
      </c>
      <c r="M79" s="136">
        <v>0</v>
      </c>
      <c r="N79" s="136">
        <v>0</v>
      </c>
      <c r="O79" s="136">
        <v>0</v>
      </c>
      <c r="P79" s="136">
        <v>0</v>
      </c>
      <c r="Q79" s="136">
        <v>0</v>
      </c>
      <c r="R79" s="136">
        <v>0</v>
      </c>
      <c r="S79" s="136">
        <v>0</v>
      </c>
      <c r="T79" s="136">
        <v>0</v>
      </c>
      <c r="U79" s="136">
        <v>0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  <c r="AF79" s="136">
        <v>0</v>
      </c>
      <c r="AG79" s="136">
        <v>0</v>
      </c>
      <c r="AH79" s="136">
        <v>0</v>
      </c>
      <c r="AI79" s="136">
        <v>0</v>
      </c>
      <c r="AJ79" s="136">
        <v>0</v>
      </c>
      <c r="AK79" s="136">
        <v>0</v>
      </c>
      <c r="AL79" s="136">
        <v>0</v>
      </c>
      <c r="AM79" s="136">
        <v>0</v>
      </c>
      <c r="AN79" s="136">
        <v>0</v>
      </c>
      <c r="AQ79" s="40" t="str">
        <f t="shared" si="3"/>
        <v>0</v>
      </c>
    </row>
    <row r="80" spans="1:43">
      <c r="A80" s="1">
        <f t="shared" si="21"/>
        <v>50</v>
      </c>
      <c r="B80" s="140" t="s">
        <v>48</v>
      </c>
      <c r="C80" s="156"/>
      <c r="D80" s="135"/>
      <c r="E80" s="129"/>
      <c r="F80" s="130">
        <f t="shared" si="20"/>
        <v>0</v>
      </c>
      <c r="G80" s="137">
        <v>0</v>
      </c>
      <c r="H80" s="136">
        <v>0</v>
      </c>
      <c r="I80" s="136">
        <v>0</v>
      </c>
      <c r="J80" s="136">
        <v>0</v>
      </c>
      <c r="K80" s="136">
        <v>0</v>
      </c>
      <c r="L80" s="136">
        <v>0</v>
      </c>
      <c r="M80" s="136">
        <v>0</v>
      </c>
      <c r="N80" s="136">
        <v>0</v>
      </c>
      <c r="O80" s="136">
        <v>0</v>
      </c>
      <c r="P80" s="136">
        <v>0</v>
      </c>
      <c r="Q80" s="136">
        <v>0</v>
      </c>
      <c r="R80" s="136">
        <v>0</v>
      </c>
      <c r="S80" s="136">
        <v>0</v>
      </c>
      <c r="T80" s="136">
        <v>0</v>
      </c>
      <c r="U80" s="136">
        <v>0</v>
      </c>
      <c r="V80" s="136">
        <v>0</v>
      </c>
      <c r="W80" s="136">
        <v>0</v>
      </c>
      <c r="X80" s="136">
        <v>0</v>
      </c>
      <c r="Y80" s="136">
        <v>0</v>
      </c>
      <c r="Z80" s="136">
        <v>0</v>
      </c>
      <c r="AA80" s="136">
        <v>0</v>
      </c>
      <c r="AB80" s="136">
        <v>0</v>
      </c>
      <c r="AC80" s="136">
        <v>0</v>
      </c>
      <c r="AD80" s="136">
        <v>0</v>
      </c>
      <c r="AE80" s="136">
        <v>0</v>
      </c>
      <c r="AF80" s="136">
        <v>0</v>
      </c>
      <c r="AG80" s="136">
        <v>0</v>
      </c>
      <c r="AH80" s="136">
        <v>0</v>
      </c>
      <c r="AI80" s="136">
        <v>0</v>
      </c>
      <c r="AJ80" s="136">
        <v>0</v>
      </c>
      <c r="AK80" s="136">
        <v>0</v>
      </c>
      <c r="AL80" s="136">
        <v>0</v>
      </c>
      <c r="AM80" s="136">
        <v>0</v>
      </c>
      <c r="AN80" s="136">
        <v>0</v>
      </c>
      <c r="AQ80" s="40" t="str">
        <f t="shared" si="3"/>
        <v>0</v>
      </c>
    </row>
    <row r="81" spans="1:43">
      <c r="A81" s="1">
        <f t="shared" si="21"/>
        <v>51</v>
      </c>
      <c r="B81" s="140"/>
      <c r="C81" s="156"/>
      <c r="D81" s="135"/>
      <c r="E81" s="129"/>
      <c r="F81" s="130">
        <f t="shared" si="20"/>
        <v>0</v>
      </c>
      <c r="G81" s="137">
        <v>0</v>
      </c>
      <c r="H81" s="136">
        <v>0</v>
      </c>
      <c r="I81" s="136">
        <v>0</v>
      </c>
      <c r="J81" s="136">
        <v>0</v>
      </c>
      <c r="K81" s="136">
        <v>0</v>
      </c>
      <c r="L81" s="136">
        <v>0</v>
      </c>
      <c r="M81" s="136">
        <v>0</v>
      </c>
      <c r="N81" s="136">
        <v>0</v>
      </c>
      <c r="O81" s="136">
        <v>0</v>
      </c>
      <c r="P81" s="136">
        <v>0</v>
      </c>
      <c r="Q81" s="136">
        <v>0</v>
      </c>
      <c r="R81" s="136">
        <v>0</v>
      </c>
      <c r="S81" s="136">
        <v>0</v>
      </c>
      <c r="T81" s="136">
        <v>0</v>
      </c>
      <c r="U81" s="136">
        <v>0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6">
        <v>0</v>
      </c>
      <c r="AF81" s="136">
        <v>0</v>
      </c>
      <c r="AG81" s="136">
        <v>0</v>
      </c>
      <c r="AH81" s="136">
        <v>0</v>
      </c>
      <c r="AI81" s="136">
        <v>0</v>
      </c>
      <c r="AJ81" s="136">
        <v>0</v>
      </c>
      <c r="AK81" s="136">
        <v>0</v>
      </c>
      <c r="AL81" s="136">
        <v>0</v>
      </c>
      <c r="AM81" s="136">
        <v>0</v>
      </c>
      <c r="AN81" s="136">
        <v>0</v>
      </c>
      <c r="AQ81" s="40" t="str">
        <f t="shared" si="3"/>
        <v>0</v>
      </c>
    </row>
    <row r="82" spans="1:43">
      <c r="A82" s="1">
        <f t="shared" si="21"/>
        <v>52</v>
      </c>
      <c r="B82" s="140"/>
      <c r="C82" s="156"/>
      <c r="D82" s="135"/>
      <c r="E82" s="129"/>
      <c r="F82" s="130">
        <f t="shared" si="20"/>
        <v>0</v>
      </c>
      <c r="G82" s="137">
        <v>0</v>
      </c>
      <c r="H82" s="136">
        <v>0</v>
      </c>
      <c r="I82" s="136">
        <v>0</v>
      </c>
      <c r="J82" s="136">
        <v>0</v>
      </c>
      <c r="K82" s="136">
        <v>0</v>
      </c>
      <c r="L82" s="136">
        <v>0</v>
      </c>
      <c r="M82" s="136">
        <v>0</v>
      </c>
      <c r="N82" s="136">
        <v>0</v>
      </c>
      <c r="O82" s="136">
        <v>0</v>
      </c>
      <c r="P82" s="136">
        <v>0</v>
      </c>
      <c r="Q82" s="136">
        <v>0</v>
      </c>
      <c r="R82" s="136">
        <v>0</v>
      </c>
      <c r="S82" s="136">
        <v>0</v>
      </c>
      <c r="T82" s="136">
        <v>0</v>
      </c>
      <c r="U82" s="136">
        <v>0</v>
      </c>
      <c r="V82" s="136">
        <v>0</v>
      </c>
      <c r="W82" s="136">
        <v>0</v>
      </c>
      <c r="X82" s="136">
        <v>0</v>
      </c>
      <c r="Y82" s="136">
        <v>0</v>
      </c>
      <c r="Z82" s="136">
        <v>0</v>
      </c>
      <c r="AA82" s="136">
        <v>0</v>
      </c>
      <c r="AB82" s="136">
        <v>0</v>
      </c>
      <c r="AC82" s="136">
        <v>0</v>
      </c>
      <c r="AD82" s="136">
        <v>0</v>
      </c>
      <c r="AE82" s="136">
        <v>0</v>
      </c>
      <c r="AF82" s="136">
        <v>0</v>
      </c>
      <c r="AG82" s="136">
        <v>0</v>
      </c>
      <c r="AH82" s="136">
        <v>0</v>
      </c>
      <c r="AI82" s="136">
        <v>0</v>
      </c>
      <c r="AJ82" s="136">
        <v>0</v>
      </c>
      <c r="AK82" s="136">
        <v>0</v>
      </c>
      <c r="AL82" s="136">
        <v>0</v>
      </c>
      <c r="AM82" s="136">
        <v>0</v>
      </c>
      <c r="AN82" s="136">
        <v>0</v>
      </c>
      <c r="AQ82" s="40" t="str">
        <f>IF((OR((F82=""),(F82&gt;0))),"1","0")</f>
        <v>0</v>
      </c>
    </row>
    <row r="83" spans="1:43">
      <c r="A83" s="1">
        <f t="shared" si="21"/>
        <v>53</v>
      </c>
      <c r="B83" s="140"/>
      <c r="C83" s="156"/>
      <c r="D83" s="135"/>
      <c r="E83" s="129"/>
      <c r="F83" s="130">
        <f t="shared" si="20"/>
        <v>0</v>
      </c>
      <c r="G83" s="137">
        <v>0</v>
      </c>
      <c r="H83" s="136">
        <v>0</v>
      </c>
      <c r="I83" s="136">
        <v>0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0</v>
      </c>
      <c r="T83" s="136">
        <v>0</v>
      </c>
      <c r="U83" s="136">
        <v>0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v>0</v>
      </c>
      <c r="AF83" s="136">
        <v>0</v>
      </c>
      <c r="AG83" s="136">
        <v>0</v>
      </c>
      <c r="AH83" s="136">
        <v>0</v>
      </c>
      <c r="AI83" s="136">
        <v>0</v>
      </c>
      <c r="AJ83" s="136">
        <v>0</v>
      </c>
      <c r="AK83" s="136">
        <v>0</v>
      </c>
      <c r="AL83" s="136">
        <v>0</v>
      </c>
      <c r="AM83" s="136">
        <v>0</v>
      </c>
      <c r="AN83" s="136">
        <v>0</v>
      </c>
      <c r="AQ83" s="40" t="str">
        <f>IF((OR((F83=""),(F83&gt;0))),"1","0")</f>
        <v>0</v>
      </c>
    </row>
    <row r="84" spans="1:43">
      <c r="A84" s="1">
        <f t="shared" si="21"/>
        <v>54</v>
      </c>
      <c r="B84" s="140"/>
      <c r="C84" s="156"/>
      <c r="D84" s="135"/>
      <c r="E84" s="129"/>
      <c r="F84" s="130">
        <f t="shared" si="20"/>
        <v>0</v>
      </c>
      <c r="G84" s="137">
        <v>0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6">
        <v>0</v>
      </c>
      <c r="Q84" s="136">
        <v>0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v>0</v>
      </c>
      <c r="AF84" s="136">
        <v>0</v>
      </c>
      <c r="AG84" s="136">
        <v>0</v>
      </c>
      <c r="AH84" s="136">
        <v>0</v>
      </c>
      <c r="AI84" s="136">
        <v>0</v>
      </c>
      <c r="AJ84" s="136">
        <v>0</v>
      </c>
      <c r="AK84" s="136">
        <v>0</v>
      </c>
      <c r="AL84" s="136">
        <v>0</v>
      </c>
      <c r="AM84" s="136">
        <v>0</v>
      </c>
      <c r="AN84" s="136">
        <v>0</v>
      </c>
      <c r="AQ84" s="40" t="str">
        <f>IF((OR((F84=""),(F84&gt;0))),"1","0")</f>
        <v>0</v>
      </c>
    </row>
    <row r="85" spans="1:43" ht="13.5" thickBot="1">
      <c r="A85" s="1">
        <f t="shared" si="21"/>
        <v>55</v>
      </c>
      <c r="B85" s="140"/>
      <c r="C85" s="156"/>
      <c r="D85" s="135"/>
      <c r="E85" s="129"/>
      <c r="F85" s="130">
        <f t="shared" si="20"/>
        <v>0</v>
      </c>
      <c r="G85" s="137">
        <v>0</v>
      </c>
      <c r="H85" s="136">
        <v>0</v>
      </c>
      <c r="I85" s="136">
        <v>0</v>
      </c>
      <c r="J85" s="136">
        <v>0</v>
      </c>
      <c r="K85" s="136">
        <v>0</v>
      </c>
      <c r="L85" s="136">
        <v>0</v>
      </c>
      <c r="M85" s="136">
        <v>0</v>
      </c>
      <c r="N85" s="136">
        <v>0</v>
      </c>
      <c r="O85" s="136">
        <v>0</v>
      </c>
      <c r="P85" s="136">
        <v>0</v>
      </c>
      <c r="Q85" s="136">
        <v>0</v>
      </c>
      <c r="R85" s="136">
        <v>0</v>
      </c>
      <c r="S85" s="136">
        <v>0</v>
      </c>
      <c r="T85" s="136">
        <v>0</v>
      </c>
      <c r="U85" s="136">
        <v>0</v>
      </c>
      <c r="V85" s="136">
        <v>0</v>
      </c>
      <c r="W85" s="136">
        <v>0</v>
      </c>
      <c r="X85" s="136">
        <v>0</v>
      </c>
      <c r="Y85" s="136">
        <v>0</v>
      </c>
      <c r="Z85" s="136">
        <v>0</v>
      </c>
      <c r="AA85" s="136">
        <v>0</v>
      </c>
      <c r="AB85" s="136">
        <v>0</v>
      </c>
      <c r="AC85" s="136">
        <v>0</v>
      </c>
      <c r="AD85" s="136">
        <v>0</v>
      </c>
      <c r="AE85" s="136">
        <v>0</v>
      </c>
      <c r="AF85" s="136">
        <v>0</v>
      </c>
      <c r="AG85" s="136">
        <v>0</v>
      </c>
      <c r="AH85" s="136">
        <v>0</v>
      </c>
      <c r="AI85" s="136">
        <v>0</v>
      </c>
      <c r="AJ85" s="136">
        <v>0</v>
      </c>
      <c r="AK85" s="136">
        <v>0</v>
      </c>
      <c r="AL85" s="136">
        <v>0</v>
      </c>
      <c r="AM85" s="136">
        <v>0</v>
      </c>
      <c r="AN85" s="136">
        <v>0</v>
      </c>
      <c r="AQ85" s="40" t="str">
        <f>IF((OR((F85=""),(F85&gt;0))),"1","0")</f>
        <v>0</v>
      </c>
    </row>
    <row r="86" spans="1:43" s="106" customFormat="1" ht="14.25" thickTop="1" thickBot="1">
      <c r="A86" s="142"/>
      <c r="B86" s="158" t="s">
        <v>80</v>
      </c>
      <c r="C86" s="159"/>
      <c r="D86" s="160"/>
      <c r="E86" s="161"/>
      <c r="F86" s="162">
        <f t="shared" ref="F86:AK86" si="22">SUM(F78:F85)</f>
        <v>0</v>
      </c>
      <c r="G86" s="163">
        <f t="shared" si="22"/>
        <v>0</v>
      </c>
      <c r="H86" s="164">
        <f t="shared" si="22"/>
        <v>0</v>
      </c>
      <c r="I86" s="164">
        <f t="shared" si="22"/>
        <v>0</v>
      </c>
      <c r="J86" s="164">
        <f t="shared" si="22"/>
        <v>0</v>
      </c>
      <c r="K86" s="164">
        <f t="shared" si="22"/>
        <v>0</v>
      </c>
      <c r="L86" s="164">
        <f t="shared" si="22"/>
        <v>0</v>
      </c>
      <c r="M86" s="164">
        <f t="shared" si="22"/>
        <v>0</v>
      </c>
      <c r="N86" s="164">
        <f t="shared" si="22"/>
        <v>0</v>
      </c>
      <c r="O86" s="164">
        <f t="shared" si="22"/>
        <v>0</v>
      </c>
      <c r="P86" s="164">
        <f t="shared" si="22"/>
        <v>0</v>
      </c>
      <c r="Q86" s="164">
        <f t="shared" si="22"/>
        <v>0</v>
      </c>
      <c r="R86" s="164">
        <f t="shared" si="22"/>
        <v>0</v>
      </c>
      <c r="S86" s="164">
        <f t="shared" si="22"/>
        <v>0</v>
      </c>
      <c r="T86" s="164">
        <f t="shared" si="22"/>
        <v>0</v>
      </c>
      <c r="U86" s="164">
        <f t="shared" si="22"/>
        <v>0</v>
      </c>
      <c r="V86" s="164">
        <f t="shared" si="22"/>
        <v>0</v>
      </c>
      <c r="W86" s="164">
        <f t="shared" si="22"/>
        <v>0</v>
      </c>
      <c r="X86" s="164">
        <f t="shared" si="22"/>
        <v>0</v>
      </c>
      <c r="Y86" s="164">
        <f t="shared" si="22"/>
        <v>0</v>
      </c>
      <c r="Z86" s="164">
        <f t="shared" si="22"/>
        <v>0</v>
      </c>
      <c r="AA86" s="164">
        <f t="shared" si="22"/>
        <v>0</v>
      </c>
      <c r="AB86" s="164">
        <f t="shared" si="22"/>
        <v>0</v>
      </c>
      <c r="AC86" s="164">
        <f t="shared" si="22"/>
        <v>0</v>
      </c>
      <c r="AD86" s="164">
        <f t="shared" si="22"/>
        <v>0</v>
      </c>
      <c r="AE86" s="164">
        <f t="shared" si="22"/>
        <v>0</v>
      </c>
      <c r="AF86" s="164">
        <f t="shared" si="22"/>
        <v>0</v>
      </c>
      <c r="AG86" s="164">
        <f t="shared" si="22"/>
        <v>0</v>
      </c>
      <c r="AH86" s="164">
        <f t="shared" si="22"/>
        <v>0</v>
      </c>
      <c r="AI86" s="164">
        <f t="shared" si="22"/>
        <v>0</v>
      </c>
      <c r="AJ86" s="164">
        <f t="shared" si="22"/>
        <v>0</v>
      </c>
      <c r="AK86" s="164">
        <f t="shared" si="22"/>
        <v>0</v>
      </c>
      <c r="AL86" s="164">
        <f>SUM(AL78:AL85)</f>
        <v>0</v>
      </c>
      <c r="AM86" s="164">
        <f>SUM(AM78:AM85)</f>
        <v>0</v>
      </c>
      <c r="AN86" s="164">
        <f>SUM(AN78:AN85)</f>
        <v>0</v>
      </c>
      <c r="AQ86" s="40" t="str">
        <f t="shared" si="3"/>
        <v>0</v>
      </c>
    </row>
    <row r="87" spans="1:43">
      <c r="F87" s="11"/>
    </row>
    <row r="88" spans="1:43">
      <c r="F88" s="3">
        <f>SUM(F67,F75,)</f>
        <v>132143.96818181817</v>
      </c>
    </row>
  </sheetData>
  <autoFilter ref="AQ13:AQ86"/>
  <dataValidations count="3">
    <dataValidation type="list" allowBlank="1" showInputMessage="1" showErrorMessage="1" error="Please enter either Government (Govt) or Contractor (Contr) for each labor category." sqref="E25:E26">
      <formula1>"Govt,Contr"</formula1>
    </dataValidation>
    <dataValidation type="list" allowBlank="1" showInputMessage="1" showErrorMessage="1" error="Please enter either Government (Govt) or Contractor (Contr) for each labor category." sqref="E22:E24 E27:E48">
      <formula1>"Govt,Contr,Govt_Sub"</formula1>
    </dataValidation>
    <dataValidation type="list" allowBlank="1" showInputMessage="1" showErrorMessage="1" sqref="D22:D48">
      <formula1>"ManTech,Subcontractor,Consultant,LocalNational"</formula1>
    </dataValidation>
  </dataValidations>
  <printOptions gridLines="1"/>
  <pageMargins left="0" right="0" top="1" bottom="1" header="0.5" footer="0.5"/>
  <pageSetup paperSize="5" scale="54" fitToWidth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Q88"/>
  <sheetViews>
    <sheetView showGridLines="0" topLeftCell="A10" zoomScale="70" zoomScaleNormal="70" workbookViewId="0">
      <pane xSplit="6" ySplit="11" topLeftCell="I21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outlineLevelRow="1" outlineLevelCol="1"/>
  <cols>
    <col min="1" max="1" width="4.140625" style="1" bestFit="1" customWidth="1"/>
    <col min="2" max="2" width="36" style="1" customWidth="1"/>
    <col min="3" max="3" width="10.140625" style="1" customWidth="1"/>
    <col min="4" max="4" width="6.42578125" style="1" customWidth="1"/>
    <col min="5" max="5" width="5.5703125" style="2" customWidth="1"/>
    <col min="6" max="6" width="19" style="3" customWidth="1"/>
    <col min="7" max="8" width="22.5703125" style="1" hidden="1" customWidth="1" outlineLevel="1"/>
    <col min="9" max="9" width="22.5703125" style="1" customWidth="1" collapsed="1"/>
    <col min="10" max="12" width="22.5703125" style="1" customWidth="1"/>
    <col min="13" max="13" width="15.28515625" style="1" customWidth="1"/>
    <col min="14" max="37" width="22.5703125" style="1" customWidth="1"/>
    <col min="38" max="38" width="15.7109375" style="1" customWidth="1"/>
    <col min="39" max="39" width="15.5703125" style="1" customWidth="1"/>
    <col min="40" max="40" width="15.85546875" style="1" customWidth="1"/>
    <col min="41" max="16384" width="9.140625" style="1"/>
  </cols>
  <sheetData>
    <row r="1" spans="2:43">
      <c r="B1" s="1" t="s">
        <v>0</v>
      </c>
      <c r="C1" s="1" t="s">
        <v>86</v>
      </c>
    </row>
    <row r="2" spans="2:43">
      <c r="B2" s="1" t="s">
        <v>1</v>
      </c>
      <c r="C2" s="1" t="s">
        <v>87</v>
      </c>
    </row>
    <row r="3" spans="2:43">
      <c r="B3" s="1" t="s">
        <v>2</v>
      </c>
      <c r="C3" s="1" t="s">
        <v>88</v>
      </c>
      <c r="J3" s="4"/>
      <c r="K3" s="1" t="s">
        <v>3</v>
      </c>
    </row>
    <row r="4" spans="2:43" s="5" customFormat="1" ht="13.5" thickBot="1">
      <c r="B4" s="5" t="s">
        <v>4</v>
      </c>
      <c r="C4" s="5" t="s">
        <v>89</v>
      </c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2:43" s="9" customFormat="1"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2:43" s="9" customFormat="1" outlineLevel="1">
      <c r="B6" s="13" t="s">
        <v>5</v>
      </c>
      <c r="C6" s="14">
        <v>220</v>
      </c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2:43" s="9" customFormat="1">
      <c r="B7" s="15"/>
      <c r="E7" s="10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2:43">
      <c r="C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2:43" s="23" customFormat="1" ht="15">
      <c r="B9" s="18" t="s">
        <v>181</v>
      </c>
      <c r="C9" s="18"/>
      <c r="D9" s="19"/>
      <c r="E9" s="20"/>
      <c r="F9" s="21"/>
      <c r="G9" s="22">
        <v>1</v>
      </c>
      <c r="H9" s="22">
        <f>G9+1</f>
        <v>2</v>
      </c>
      <c r="I9" s="22">
        <f t="shared" ref="I9:O9" si="0">H9+1</f>
        <v>3</v>
      </c>
      <c r="J9" s="22">
        <f t="shared" si="0"/>
        <v>4</v>
      </c>
      <c r="K9" s="22">
        <f t="shared" si="0"/>
        <v>5</v>
      </c>
      <c r="L9" s="22">
        <f t="shared" si="0"/>
        <v>6</v>
      </c>
      <c r="M9" s="22">
        <f t="shared" si="0"/>
        <v>7</v>
      </c>
      <c r="N9" s="22">
        <f t="shared" si="0"/>
        <v>8</v>
      </c>
      <c r="O9" s="22">
        <f t="shared" si="0"/>
        <v>9</v>
      </c>
      <c r="P9" s="22">
        <f>O9+1</f>
        <v>10</v>
      </c>
      <c r="Q9" s="22">
        <f>P9+1</f>
        <v>11</v>
      </c>
      <c r="R9" s="22">
        <f t="shared" ref="R9:AK9" si="1">Q9+1</f>
        <v>12</v>
      </c>
      <c r="S9" s="22">
        <f t="shared" si="1"/>
        <v>13</v>
      </c>
      <c r="T9" s="22">
        <f t="shared" si="1"/>
        <v>14</v>
      </c>
      <c r="U9" s="22">
        <f t="shared" si="1"/>
        <v>15</v>
      </c>
      <c r="V9" s="22">
        <f t="shared" si="1"/>
        <v>16</v>
      </c>
      <c r="W9" s="22">
        <f t="shared" si="1"/>
        <v>17</v>
      </c>
      <c r="X9" s="22">
        <f t="shared" si="1"/>
        <v>18</v>
      </c>
      <c r="Y9" s="22">
        <f t="shared" si="1"/>
        <v>19</v>
      </c>
      <c r="Z9" s="22">
        <f t="shared" si="1"/>
        <v>20</v>
      </c>
      <c r="AA9" s="22">
        <f t="shared" si="1"/>
        <v>21</v>
      </c>
      <c r="AB9" s="22">
        <f t="shared" si="1"/>
        <v>22</v>
      </c>
      <c r="AC9" s="22">
        <f t="shared" si="1"/>
        <v>23</v>
      </c>
      <c r="AD9" s="22">
        <f t="shared" si="1"/>
        <v>24</v>
      </c>
      <c r="AE9" s="22">
        <f t="shared" si="1"/>
        <v>25</v>
      </c>
      <c r="AF9" s="22">
        <f t="shared" si="1"/>
        <v>26</v>
      </c>
      <c r="AG9" s="22">
        <f t="shared" si="1"/>
        <v>27</v>
      </c>
      <c r="AH9" s="22">
        <f t="shared" si="1"/>
        <v>28</v>
      </c>
      <c r="AI9" s="22">
        <f t="shared" si="1"/>
        <v>29</v>
      </c>
      <c r="AJ9" s="22">
        <f t="shared" si="1"/>
        <v>30</v>
      </c>
      <c r="AK9" s="22">
        <f t="shared" si="1"/>
        <v>31</v>
      </c>
      <c r="AL9" s="22">
        <f>AK9+1</f>
        <v>32</v>
      </c>
      <c r="AM9" s="22">
        <f>AL9+1</f>
        <v>33</v>
      </c>
      <c r="AN9" s="22">
        <f>AM9+1</f>
        <v>34</v>
      </c>
    </row>
    <row r="10" spans="2:43" s="23" customFormat="1" ht="15">
      <c r="B10" s="166">
        <f>ROUNDUP(SUMIF($I10:$AN10,"X",$I$20:$AN$20),0)</f>
        <v>30</v>
      </c>
      <c r="C10" s="18"/>
      <c r="D10" s="19"/>
      <c r="E10" s="20"/>
      <c r="F10" s="21" t="s">
        <v>6</v>
      </c>
      <c r="G10" s="22"/>
      <c r="H10" s="22"/>
      <c r="I10" s="22" t="s">
        <v>7</v>
      </c>
      <c r="J10" s="22"/>
      <c r="K10" s="22" t="s">
        <v>7</v>
      </c>
      <c r="L10" s="22"/>
      <c r="M10" s="22"/>
      <c r="N10" s="22" t="s">
        <v>7</v>
      </c>
      <c r="O10" s="22" t="s">
        <v>7</v>
      </c>
      <c r="P10" s="22"/>
      <c r="Q10" s="22"/>
      <c r="R10" s="22"/>
      <c r="S10" s="22"/>
      <c r="T10" s="22" t="s">
        <v>7</v>
      </c>
      <c r="U10" s="22"/>
      <c r="V10" s="22" t="s">
        <v>7</v>
      </c>
      <c r="W10" s="22"/>
      <c r="X10" s="22"/>
      <c r="Y10" s="22" t="s">
        <v>7</v>
      </c>
      <c r="Z10" s="22" t="s">
        <v>7</v>
      </c>
      <c r="AA10" s="22"/>
      <c r="AB10" s="22" t="s">
        <v>7</v>
      </c>
      <c r="AC10" s="22"/>
      <c r="AD10" s="22"/>
      <c r="AE10" s="22"/>
      <c r="AF10" s="22"/>
      <c r="AG10" s="22" t="s">
        <v>7</v>
      </c>
      <c r="AH10" s="22" t="s">
        <v>7</v>
      </c>
      <c r="AI10" s="22"/>
      <c r="AJ10" s="22"/>
      <c r="AK10" s="22"/>
      <c r="AL10" s="22"/>
      <c r="AM10" s="22"/>
      <c r="AN10" s="22" t="s">
        <v>7</v>
      </c>
    </row>
    <row r="11" spans="2:43" s="23" customFormat="1" ht="15">
      <c r="B11" s="166">
        <f t="shared" ref="B11:B12" si="2">ROUNDUP(SUMIF($I11:$AN11,"X",$I$20:$AN$20),0)</f>
        <v>13</v>
      </c>
      <c r="C11" s="18"/>
      <c r="D11" s="19"/>
      <c r="E11" s="20"/>
      <c r="F11" s="21" t="s">
        <v>8</v>
      </c>
      <c r="G11" s="22"/>
      <c r="H11" s="22"/>
      <c r="I11" s="22"/>
      <c r="J11" s="22"/>
      <c r="K11" s="22"/>
      <c r="L11" s="22" t="s">
        <v>7</v>
      </c>
      <c r="M11" s="22"/>
      <c r="N11" s="22"/>
      <c r="O11" s="22" t="s">
        <v>7</v>
      </c>
      <c r="P11" s="22"/>
      <c r="Q11" s="22"/>
      <c r="R11" s="22"/>
      <c r="S11" s="22"/>
      <c r="T11" s="22"/>
      <c r="U11" s="22"/>
      <c r="V11" s="22" t="s">
        <v>7</v>
      </c>
      <c r="W11" s="22"/>
      <c r="X11" s="22"/>
      <c r="Y11" s="22"/>
      <c r="Z11" s="22" t="s">
        <v>7</v>
      </c>
      <c r="AA11" s="22"/>
      <c r="AB11" s="22" t="s">
        <v>7</v>
      </c>
      <c r="AC11" s="22"/>
      <c r="AD11" s="22"/>
      <c r="AE11" s="22"/>
      <c r="AF11" s="22" t="s">
        <v>7</v>
      </c>
      <c r="AG11" s="22"/>
      <c r="AH11" s="22"/>
      <c r="AI11" s="22"/>
      <c r="AJ11" s="22"/>
      <c r="AK11" s="22"/>
      <c r="AL11" s="22"/>
      <c r="AM11" s="22" t="s">
        <v>7</v>
      </c>
      <c r="AN11" s="22"/>
    </row>
    <row r="12" spans="2:43" s="23" customFormat="1" ht="15.75" thickBot="1">
      <c r="B12" s="166">
        <f t="shared" si="2"/>
        <v>10</v>
      </c>
      <c r="C12" s="18"/>
      <c r="D12" s="19"/>
      <c r="E12" s="20"/>
      <c r="F12" s="21" t="s">
        <v>84</v>
      </c>
      <c r="G12" s="22"/>
      <c r="H12" s="22"/>
      <c r="I12" s="22" t="s">
        <v>7</v>
      </c>
      <c r="J12" s="22" t="s">
        <v>7</v>
      </c>
      <c r="K12" s="22"/>
      <c r="L12" s="22"/>
      <c r="M12" s="22"/>
      <c r="N12" s="22"/>
      <c r="O12" s="22"/>
      <c r="P12" s="22"/>
      <c r="Q12" s="22"/>
      <c r="R12" s="22"/>
      <c r="S12" s="22"/>
      <c r="T12" s="22" t="s">
        <v>7</v>
      </c>
      <c r="U12" s="22"/>
      <c r="V12" s="22"/>
      <c r="W12" s="22"/>
      <c r="X12" s="22"/>
      <c r="Y12" s="22" t="s">
        <v>7</v>
      </c>
      <c r="Z12" s="22"/>
      <c r="AA12" s="22"/>
      <c r="AB12" s="22"/>
      <c r="AC12" s="22"/>
      <c r="AD12" s="22"/>
      <c r="AE12" s="22"/>
      <c r="AF12" s="22"/>
      <c r="AG12" s="22"/>
      <c r="AH12" s="22" t="s">
        <v>7</v>
      </c>
      <c r="AI12" s="22"/>
      <c r="AJ12" s="22"/>
      <c r="AK12" s="22"/>
      <c r="AL12" s="22"/>
      <c r="AM12" s="22"/>
      <c r="AN12" s="22"/>
    </row>
    <row r="13" spans="2:43" s="25" customFormat="1" ht="13.5" thickBot="1">
      <c r="B13" s="24" t="s">
        <v>10</v>
      </c>
      <c r="C13" s="24"/>
      <c r="E13" s="26"/>
      <c r="F13" s="27" t="s">
        <v>11</v>
      </c>
      <c r="G13" s="28" t="s">
        <v>90</v>
      </c>
      <c r="H13" s="29" t="s">
        <v>91</v>
      </c>
      <c r="I13" s="30">
        <v>1</v>
      </c>
      <c r="J13" s="29">
        <v>2</v>
      </c>
      <c r="K13" s="30">
        <v>3</v>
      </c>
      <c r="L13" s="31">
        <v>4.0999999999999996</v>
      </c>
      <c r="M13" s="29">
        <v>4.2</v>
      </c>
      <c r="N13" s="30">
        <v>4.3</v>
      </c>
      <c r="O13" s="31">
        <v>5.0999999999999996</v>
      </c>
      <c r="P13" s="30">
        <v>5.2</v>
      </c>
      <c r="Q13" s="30">
        <v>5.3</v>
      </c>
      <c r="R13" s="30">
        <v>5.4</v>
      </c>
      <c r="S13" s="30">
        <v>5.5</v>
      </c>
      <c r="T13" s="29">
        <v>6.1</v>
      </c>
      <c r="U13" s="30">
        <v>6.2</v>
      </c>
      <c r="V13" s="31">
        <v>7.1</v>
      </c>
      <c r="W13" s="29">
        <v>7.2</v>
      </c>
      <c r="X13" s="30">
        <v>7.3</v>
      </c>
      <c r="Y13" s="30">
        <v>8</v>
      </c>
      <c r="Z13" s="31">
        <v>9.1</v>
      </c>
      <c r="AA13" s="30">
        <v>19</v>
      </c>
      <c r="AB13" s="31">
        <v>10.1</v>
      </c>
      <c r="AC13" s="29">
        <v>10.199999999999999</v>
      </c>
      <c r="AD13" s="30">
        <v>10.3</v>
      </c>
      <c r="AE13" s="29">
        <v>10.4</v>
      </c>
      <c r="AF13" s="31">
        <v>11.1</v>
      </c>
      <c r="AG13" s="30">
        <v>11.2</v>
      </c>
      <c r="AH13" s="30">
        <v>12</v>
      </c>
      <c r="AI13" s="29">
        <v>13.1</v>
      </c>
      <c r="AJ13" s="30">
        <v>13.2</v>
      </c>
      <c r="AK13" s="30">
        <v>14</v>
      </c>
      <c r="AL13" s="29">
        <v>15</v>
      </c>
      <c r="AM13" s="29">
        <v>16</v>
      </c>
      <c r="AN13" s="30">
        <v>16.2</v>
      </c>
      <c r="AQ13" s="32" t="s">
        <v>12</v>
      </c>
    </row>
    <row r="14" spans="2:43" s="17" customFormat="1" ht="13.5" customHeight="1" thickBot="1">
      <c r="B14" s="33"/>
      <c r="C14" s="34"/>
      <c r="D14" s="34"/>
      <c r="E14" s="35"/>
      <c r="F14" s="36" t="s">
        <v>13</v>
      </c>
      <c r="G14" s="28" t="s">
        <v>92</v>
      </c>
      <c r="H14" s="37" t="s">
        <v>93</v>
      </c>
      <c r="I14" s="38" t="s">
        <v>94</v>
      </c>
      <c r="J14" s="37" t="s">
        <v>95</v>
      </c>
      <c r="K14" s="38" t="s">
        <v>95</v>
      </c>
      <c r="L14" s="39" t="s">
        <v>96</v>
      </c>
      <c r="M14" s="37" t="s">
        <v>96</v>
      </c>
      <c r="N14" s="38" t="s">
        <v>96</v>
      </c>
      <c r="O14" s="39" t="s">
        <v>97</v>
      </c>
      <c r="P14" s="38" t="s">
        <v>97</v>
      </c>
      <c r="Q14" s="38" t="s">
        <v>97</v>
      </c>
      <c r="R14" s="38" t="s">
        <v>97</v>
      </c>
      <c r="S14" s="38" t="s">
        <v>97</v>
      </c>
      <c r="T14" s="37" t="s">
        <v>98</v>
      </c>
      <c r="U14" s="38" t="s">
        <v>98</v>
      </c>
      <c r="V14" s="39" t="s">
        <v>99</v>
      </c>
      <c r="W14" s="37" t="s">
        <v>100</v>
      </c>
      <c r="X14" s="38" t="s">
        <v>100</v>
      </c>
      <c r="Y14" s="38" t="s">
        <v>101</v>
      </c>
      <c r="Z14" s="39" t="s">
        <v>102</v>
      </c>
      <c r="AA14" s="38" t="s">
        <v>102</v>
      </c>
      <c r="AB14" s="39" t="s">
        <v>103</v>
      </c>
      <c r="AC14" s="37" t="s">
        <v>103</v>
      </c>
      <c r="AD14" s="38" t="s">
        <v>103</v>
      </c>
      <c r="AE14" s="37" t="s">
        <v>103</v>
      </c>
      <c r="AF14" s="39" t="s">
        <v>104</v>
      </c>
      <c r="AG14" s="38" t="s">
        <v>105</v>
      </c>
      <c r="AH14" s="38" t="s">
        <v>106</v>
      </c>
      <c r="AI14" s="37" t="s">
        <v>107</v>
      </c>
      <c r="AJ14" s="38" t="s">
        <v>107</v>
      </c>
      <c r="AK14" s="38" t="s">
        <v>108</v>
      </c>
      <c r="AL14" s="37" t="s">
        <v>109</v>
      </c>
      <c r="AM14" s="37" t="s">
        <v>110</v>
      </c>
      <c r="AN14" s="38" t="s">
        <v>110</v>
      </c>
      <c r="AQ14" s="40" t="str">
        <f>IF((OR((F14=""),(F14&gt;0))),"1","0")</f>
        <v>1</v>
      </c>
    </row>
    <row r="15" spans="2:43" s="17" customFormat="1" ht="13.5" thickBot="1">
      <c r="B15" s="41"/>
      <c r="C15" s="42"/>
      <c r="D15" s="42"/>
      <c r="E15" s="43"/>
      <c r="F15" s="36" t="s">
        <v>14</v>
      </c>
      <c r="G15" s="44" t="s">
        <v>92</v>
      </c>
      <c r="H15" s="44" t="s">
        <v>93</v>
      </c>
      <c r="I15" s="45" t="s">
        <v>111</v>
      </c>
      <c r="J15" s="44" t="s">
        <v>112</v>
      </c>
      <c r="K15" s="45" t="s">
        <v>113</v>
      </c>
      <c r="L15" s="46" t="s">
        <v>114</v>
      </c>
      <c r="M15" s="44" t="s">
        <v>115</v>
      </c>
      <c r="N15" s="45" t="s">
        <v>116</v>
      </c>
      <c r="O15" s="46" t="s">
        <v>117</v>
      </c>
      <c r="P15" s="45" t="s">
        <v>118</v>
      </c>
      <c r="Q15" s="45" t="s">
        <v>119</v>
      </c>
      <c r="R15" s="45" t="s">
        <v>120</v>
      </c>
      <c r="S15" s="45" t="s">
        <v>121</v>
      </c>
      <c r="T15" s="44" t="s">
        <v>122</v>
      </c>
      <c r="U15" s="45" t="s">
        <v>123</v>
      </c>
      <c r="V15" s="46" t="s">
        <v>124</v>
      </c>
      <c r="W15" s="44" t="s">
        <v>125</v>
      </c>
      <c r="X15" s="45" t="s">
        <v>126</v>
      </c>
      <c r="Y15" s="45" t="s">
        <v>127</v>
      </c>
      <c r="Z15" s="46" t="s">
        <v>128</v>
      </c>
      <c r="AA15" s="45" t="s">
        <v>129</v>
      </c>
      <c r="AB15" s="46" t="s">
        <v>130</v>
      </c>
      <c r="AC15" s="44" t="s">
        <v>131</v>
      </c>
      <c r="AD15" s="45" t="s">
        <v>132</v>
      </c>
      <c r="AE15" s="44" t="s">
        <v>133</v>
      </c>
      <c r="AF15" s="46" t="s">
        <v>134</v>
      </c>
      <c r="AG15" s="45" t="s">
        <v>135</v>
      </c>
      <c r="AH15" s="45" t="s">
        <v>136</v>
      </c>
      <c r="AI15" s="44" t="s">
        <v>137</v>
      </c>
      <c r="AJ15" s="45" t="s">
        <v>138</v>
      </c>
      <c r="AK15" s="45" t="s">
        <v>139</v>
      </c>
      <c r="AL15" s="44" t="s">
        <v>140</v>
      </c>
      <c r="AM15" s="44" t="s">
        <v>141</v>
      </c>
      <c r="AN15" s="45" t="s">
        <v>142</v>
      </c>
      <c r="AQ15" s="40"/>
    </row>
    <row r="16" spans="2:43" s="54" customFormat="1" ht="18" customHeight="1" thickBot="1">
      <c r="B16" s="47"/>
      <c r="C16" s="48"/>
      <c r="D16" s="48"/>
      <c r="E16" s="49"/>
      <c r="F16" s="50" t="s">
        <v>15</v>
      </c>
      <c r="G16" s="51" t="s">
        <v>92</v>
      </c>
      <c r="H16" s="51" t="s">
        <v>93</v>
      </c>
      <c r="I16" s="52" t="s">
        <v>143</v>
      </c>
      <c r="J16" s="51" t="s">
        <v>144</v>
      </c>
      <c r="K16" s="52" t="s">
        <v>145</v>
      </c>
      <c r="L16" s="53" t="s">
        <v>146</v>
      </c>
      <c r="M16" s="51" t="s">
        <v>147</v>
      </c>
      <c r="N16" s="52" t="s">
        <v>148</v>
      </c>
      <c r="O16" s="53" t="s">
        <v>149</v>
      </c>
      <c r="P16" s="52" t="s">
        <v>150</v>
      </c>
      <c r="Q16" s="52" t="s">
        <v>151</v>
      </c>
      <c r="R16" s="52" t="s">
        <v>152</v>
      </c>
      <c r="S16" s="52" t="s">
        <v>153</v>
      </c>
      <c r="T16" s="51" t="s">
        <v>154</v>
      </c>
      <c r="U16" s="52" t="s">
        <v>155</v>
      </c>
      <c r="V16" s="53" t="s">
        <v>156</v>
      </c>
      <c r="W16" s="51" t="s">
        <v>157</v>
      </c>
      <c r="X16" s="52" t="s">
        <v>158</v>
      </c>
      <c r="Y16" s="52" t="s">
        <v>159</v>
      </c>
      <c r="Z16" s="53" t="s">
        <v>160</v>
      </c>
      <c r="AA16" s="52" t="s">
        <v>161</v>
      </c>
      <c r="AB16" s="53" t="s">
        <v>162</v>
      </c>
      <c r="AC16" s="51" t="s">
        <v>163</v>
      </c>
      <c r="AD16" s="52" t="s">
        <v>164</v>
      </c>
      <c r="AE16" s="51" t="s">
        <v>165</v>
      </c>
      <c r="AF16" s="53" t="s">
        <v>166</v>
      </c>
      <c r="AG16" s="52" t="s">
        <v>167</v>
      </c>
      <c r="AH16" s="52" t="s">
        <v>168</v>
      </c>
      <c r="AI16" s="51" t="s">
        <v>169</v>
      </c>
      <c r="AJ16" s="52" t="s">
        <v>170</v>
      </c>
      <c r="AK16" s="52" t="s">
        <v>171</v>
      </c>
      <c r="AL16" s="51" t="s">
        <v>172</v>
      </c>
      <c r="AM16" s="51" t="s">
        <v>173</v>
      </c>
      <c r="AN16" s="52" t="s">
        <v>174</v>
      </c>
      <c r="AQ16" s="55"/>
    </row>
    <row r="17" spans="1:43" s="17" customFormat="1" ht="30" hidden="1" customHeight="1" thickBot="1">
      <c r="B17" s="41"/>
      <c r="C17" s="42"/>
      <c r="D17" s="42"/>
      <c r="E17" s="43"/>
      <c r="F17" s="36" t="s">
        <v>16</v>
      </c>
      <c r="G17" s="44" t="s">
        <v>175</v>
      </c>
      <c r="H17" s="44" t="s">
        <v>175</v>
      </c>
      <c r="I17" s="45" t="s">
        <v>176</v>
      </c>
      <c r="J17" s="44" t="s">
        <v>176</v>
      </c>
      <c r="K17" s="45" t="s">
        <v>177</v>
      </c>
      <c r="L17" s="46" t="s">
        <v>177</v>
      </c>
      <c r="M17" s="44" t="s">
        <v>177</v>
      </c>
      <c r="N17" s="45" t="s">
        <v>178</v>
      </c>
      <c r="O17" s="46" t="s">
        <v>178</v>
      </c>
      <c r="P17" s="45">
        <v>3.26</v>
      </c>
      <c r="Q17" s="45" t="s">
        <v>177</v>
      </c>
      <c r="R17" s="45" t="s">
        <v>176</v>
      </c>
      <c r="S17" s="45" t="s">
        <v>177</v>
      </c>
      <c r="T17" s="44">
        <v>3.1</v>
      </c>
      <c r="U17" s="45">
        <v>3.4</v>
      </c>
      <c r="V17" s="46">
        <v>3.6</v>
      </c>
      <c r="W17" s="44">
        <v>3.6</v>
      </c>
      <c r="X17" s="45">
        <v>3.6</v>
      </c>
      <c r="Y17" s="45">
        <v>3.11</v>
      </c>
      <c r="Z17" s="46">
        <v>3.17</v>
      </c>
      <c r="AA17" s="45">
        <v>3.17</v>
      </c>
      <c r="AB17" s="46">
        <v>3.12</v>
      </c>
      <c r="AC17" s="44">
        <v>3.12</v>
      </c>
      <c r="AD17" s="45">
        <v>3.12</v>
      </c>
      <c r="AE17" s="44">
        <v>3.12</v>
      </c>
      <c r="AF17" s="46">
        <v>3.13</v>
      </c>
      <c r="AG17" s="45">
        <v>3.13</v>
      </c>
      <c r="AH17" s="45" t="s">
        <v>179</v>
      </c>
      <c r="AI17" s="44">
        <v>3.27</v>
      </c>
      <c r="AJ17" s="45">
        <v>3.27</v>
      </c>
      <c r="AK17" s="45">
        <v>3.28</v>
      </c>
      <c r="AL17" s="44">
        <v>3.29</v>
      </c>
      <c r="AM17" s="44" t="s">
        <v>180</v>
      </c>
      <c r="AN17" s="45" t="s">
        <v>180</v>
      </c>
      <c r="AQ17" s="40"/>
    </row>
    <row r="18" spans="1:43" s="17" customFormat="1">
      <c r="B18" s="41"/>
      <c r="C18" s="56"/>
      <c r="D18" s="42"/>
      <c r="E18" s="43"/>
      <c r="F18" s="57"/>
      <c r="G18" s="165"/>
      <c r="H18" s="61"/>
      <c r="I18" s="60"/>
      <c r="J18" s="61"/>
      <c r="K18" s="60"/>
      <c r="L18" s="61"/>
      <c r="M18" s="61"/>
      <c r="N18" s="60"/>
      <c r="O18" s="61"/>
      <c r="P18" s="60"/>
      <c r="Q18" s="60"/>
      <c r="R18" s="60"/>
      <c r="S18" s="60"/>
      <c r="T18" s="61"/>
      <c r="U18" s="60"/>
      <c r="V18" s="61"/>
      <c r="W18" s="61"/>
      <c r="X18" s="60"/>
      <c r="Y18" s="60"/>
      <c r="Z18" s="61"/>
      <c r="AA18" s="60"/>
      <c r="AB18" s="61"/>
      <c r="AC18" s="61"/>
      <c r="AD18" s="60"/>
      <c r="AE18" s="61"/>
      <c r="AF18" s="61"/>
      <c r="AG18" s="60"/>
      <c r="AH18" s="60"/>
      <c r="AI18" s="61"/>
      <c r="AJ18" s="60"/>
      <c r="AK18" s="60"/>
      <c r="AL18" s="61"/>
      <c r="AM18" s="61"/>
      <c r="AN18" s="60"/>
      <c r="AQ18" s="40"/>
    </row>
    <row r="19" spans="1:43" s="62" customFormat="1">
      <c r="B19" s="63" t="s">
        <v>19</v>
      </c>
      <c r="C19" s="63" t="s">
        <v>20</v>
      </c>
      <c r="D19" s="64" t="s">
        <v>21</v>
      </c>
      <c r="E19" s="65" t="s">
        <v>22</v>
      </c>
      <c r="F19" s="66" t="s">
        <v>23</v>
      </c>
      <c r="G19" s="67" t="s">
        <v>24</v>
      </c>
      <c r="H19" s="64" t="s">
        <v>24</v>
      </c>
      <c r="I19" s="68" t="s">
        <v>24</v>
      </c>
      <c r="J19" s="64" t="s">
        <v>24</v>
      </c>
      <c r="K19" s="68" t="s">
        <v>24</v>
      </c>
      <c r="L19" s="64" t="s">
        <v>24</v>
      </c>
      <c r="M19" s="64" t="s">
        <v>24</v>
      </c>
      <c r="N19" s="68" t="s">
        <v>24</v>
      </c>
      <c r="O19" s="64" t="s">
        <v>24</v>
      </c>
      <c r="P19" s="68" t="s">
        <v>24</v>
      </c>
      <c r="Q19" s="68" t="s">
        <v>24</v>
      </c>
      <c r="R19" s="68" t="s">
        <v>24</v>
      </c>
      <c r="S19" s="68" t="s">
        <v>24</v>
      </c>
      <c r="T19" s="64" t="s">
        <v>24</v>
      </c>
      <c r="U19" s="68" t="s">
        <v>24</v>
      </c>
      <c r="V19" s="64" t="s">
        <v>24</v>
      </c>
      <c r="W19" s="64" t="s">
        <v>24</v>
      </c>
      <c r="X19" s="68" t="s">
        <v>24</v>
      </c>
      <c r="Y19" s="68" t="s">
        <v>24</v>
      </c>
      <c r="Z19" s="64" t="s">
        <v>24</v>
      </c>
      <c r="AA19" s="68" t="s">
        <v>24</v>
      </c>
      <c r="AB19" s="64" t="s">
        <v>24</v>
      </c>
      <c r="AC19" s="64" t="s">
        <v>24</v>
      </c>
      <c r="AD19" s="68" t="s">
        <v>24</v>
      </c>
      <c r="AE19" s="64" t="s">
        <v>24</v>
      </c>
      <c r="AF19" s="64" t="s">
        <v>24</v>
      </c>
      <c r="AG19" s="68" t="s">
        <v>24</v>
      </c>
      <c r="AH19" s="68" t="s">
        <v>24</v>
      </c>
      <c r="AI19" s="64" t="s">
        <v>24</v>
      </c>
      <c r="AJ19" s="68" t="s">
        <v>24</v>
      </c>
      <c r="AK19" s="68" t="s">
        <v>24</v>
      </c>
      <c r="AL19" s="64" t="s">
        <v>24</v>
      </c>
      <c r="AM19" s="64" t="s">
        <v>24</v>
      </c>
      <c r="AN19" s="68" t="s">
        <v>24</v>
      </c>
      <c r="AQ19" s="40" t="str">
        <f t="shared" ref="AQ19:AQ86" si="3">IF((OR((F19=""),(F19&gt;0))),"1","0")</f>
        <v>1</v>
      </c>
    </row>
    <row r="20" spans="1:43" s="69" customFormat="1">
      <c r="B20" s="70"/>
      <c r="C20" s="59"/>
      <c r="D20" s="59"/>
      <c r="E20" s="71"/>
      <c r="F20" s="72">
        <f>F21/220</f>
        <v>0</v>
      </c>
      <c r="G20" s="58" t="s">
        <v>17</v>
      </c>
      <c r="H20" s="59" t="s">
        <v>18</v>
      </c>
      <c r="I20" s="72">
        <f>I21/220</f>
        <v>4</v>
      </c>
      <c r="J20" s="72">
        <f>J21/220</f>
        <v>3</v>
      </c>
      <c r="K20" s="72">
        <f>K21/220</f>
        <v>5</v>
      </c>
      <c r="L20" s="72">
        <f t="shared" ref="L20:AN20" si="4">L21/220</f>
        <v>3</v>
      </c>
      <c r="M20" s="72">
        <f t="shared" si="4"/>
        <v>5</v>
      </c>
      <c r="N20" s="72">
        <f t="shared" si="4"/>
        <v>7</v>
      </c>
      <c r="O20" s="72">
        <f t="shared" si="4"/>
        <v>1</v>
      </c>
      <c r="P20" s="73">
        <f t="shared" si="4"/>
        <v>2</v>
      </c>
      <c r="Q20" s="73">
        <f t="shared" si="4"/>
        <v>2</v>
      </c>
      <c r="R20" s="73">
        <f t="shared" si="4"/>
        <v>2</v>
      </c>
      <c r="S20" s="73">
        <f t="shared" si="4"/>
        <v>2</v>
      </c>
      <c r="T20" s="72">
        <f t="shared" si="4"/>
        <v>1</v>
      </c>
      <c r="U20" s="72">
        <f t="shared" si="4"/>
        <v>1</v>
      </c>
      <c r="V20" s="72">
        <f t="shared" si="4"/>
        <v>2</v>
      </c>
      <c r="W20" s="72">
        <f t="shared" si="4"/>
        <v>3</v>
      </c>
      <c r="X20" s="72">
        <f t="shared" si="4"/>
        <v>4</v>
      </c>
      <c r="Y20" s="72">
        <f t="shared" si="4"/>
        <v>1</v>
      </c>
      <c r="Z20" s="72">
        <f t="shared" si="4"/>
        <v>1</v>
      </c>
      <c r="AA20" s="72">
        <f t="shared" si="4"/>
        <v>1</v>
      </c>
      <c r="AB20" s="72">
        <f t="shared" si="4"/>
        <v>2</v>
      </c>
      <c r="AC20" s="72">
        <f t="shared" si="4"/>
        <v>2</v>
      </c>
      <c r="AD20" s="72">
        <f t="shared" si="4"/>
        <v>4</v>
      </c>
      <c r="AE20" s="72">
        <f t="shared" si="4"/>
        <v>4</v>
      </c>
      <c r="AF20" s="72">
        <f t="shared" si="4"/>
        <v>1</v>
      </c>
      <c r="AG20" s="72">
        <f t="shared" si="4"/>
        <v>2</v>
      </c>
      <c r="AH20" s="72">
        <f t="shared" si="4"/>
        <v>1</v>
      </c>
      <c r="AI20" s="72">
        <f t="shared" si="4"/>
        <v>1</v>
      </c>
      <c r="AJ20" s="72">
        <f t="shared" si="4"/>
        <v>2</v>
      </c>
      <c r="AK20" s="72">
        <f t="shared" si="4"/>
        <v>2</v>
      </c>
      <c r="AL20" s="72">
        <f t="shared" si="4"/>
        <v>1</v>
      </c>
      <c r="AM20" s="72">
        <f t="shared" si="4"/>
        <v>2.1818181818181817</v>
      </c>
      <c r="AN20" s="72">
        <f t="shared" si="4"/>
        <v>2.1818181818181817</v>
      </c>
      <c r="AQ20" s="40" t="str">
        <f t="shared" si="3"/>
        <v>0</v>
      </c>
    </row>
    <row r="21" spans="1:43">
      <c r="B21" s="74" t="s">
        <v>25</v>
      </c>
      <c r="C21" s="75"/>
      <c r="D21" s="75"/>
      <c r="E21" s="76"/>
      <c r="F21" s="77"/>
      <c r="G21" s="151"/>
      <c r="H21" s="152"/>
      <c r="I21" s="78">
        <f t="shared" ref="I21:K21" si="5">I49</f>
        <v>880</v>
      </c>
      <c r="J21" s="79">
        <f t="shared" si="5"/>
        <v>660</v>
      </c>
      <c r="K21" s="79">
        <f t="shared" si="5"/>
        <v>1100</v>
      </c>
      <c r="L21" s="79">
        <f>L49</f>
        <v>660</v>
      </c>
      <c r="M21" s="79">
        <f t="shared" ref="M21:AN21" si="6">M49</f>
        <v>1100</v>
      </c>
      <c r="N21" s="79">
        <f t="shared" si="6"/>
        <v>1540</v>
      </c>
      <c r="O21" s="79">
        <f t="shared" si="6"/>
        <v>220</v>
      </c>
      <c r="P21" s="78">
        <f t="shared" si="6"/>
        <v>440</v>
      </c>
      <c r="Q21" s="78">
        <f t="shared" si="6"/>
        <v>440</v>
      </c>
      <c r="R21" s="78">
        <f t="shared" si="6"/>
        <v>440</v>
      </c>
      <c r="S21" s="78">
        <f t="shared" si="6"/>
        <v>440</v>
      </c>
      <c r="T21" s="78">
        <f t="shared" si="6"/>
        <v>220</v>
      </c>
      <c r="U21" s="78">
        <f t="shared" si="6"/>
        <v>220</v>
      </c>
      <c r="V21" s="78">
        <f t="shared" si="6"/>
        <v>440</v>
      </c>
      <c r="W21" s="78">
        <f t="shared" si="6"/>
        <v>660</v>
      </c>
      <c r="X21" s="80">
        <f t="shared" si="6"/>
        <v>880</v>
      </c>
      <c r="Y21" s="78">
        <f t="shared" si="6"/>
        <v>220</v>
      </c>
      <c r="Z21" s="78">
        <f t="shared" si="6"/>
        <v>220</v>
      </c>
      <c r="AA21" s="78">
        <f t="shared" si="6"/>
        <v>220</v>
      </c>
      <c r="AB21" s="78">
        <f t="shared" si="6"/>
        <v>440</v>
      </c>
      <c r="AC21" s="78">
        <f t="shared" si="6"/>
        <v>440</v>
      </c>
      <c r="AD21" s="78">
        <f t="shared" si="6"/>
        <v>880</v>
      </c>
      <c r="AE21" s="78">
        <f t="shared" si="6"/>
        <v>880</v>
      </c>
      <c r="AF21" s="78">
        <f t="shared" si="6"/>
        <v>220</v>
      </c>
      <c r="AG21" s="78">
        <f t="shared" si="6"/>
        <v>440</v>
      </c>
      <c r="AH21" s="78">
        <f t="shared" si="6"/>
        <v>220</v>
      </c>
      <c r="AI21" s="78">
        <f t="shared" si="6"/>
        <v>220</v>
      </c>
      <c r="AJ21" s="78">
        <f t="shared" si="6"/>
        <v>440</v>
      </c>
      <c r="AK21" s="78">
        <f t="shared" si="6"/>
        <v>440</v>
      </c>
      <c r="AL21" s="78">
        <f t="shared" si="6"/>
        <v>220</v>
      </c>
      <c r="AM21" s="78">
        <f t="shared" si="6"/>
        <v>480</v>
      </c>
      <c r="AN21" s="78">
        <f t="shared" si="6"/>
        <v>480</v>
      </c>
      <c r="AQ21" s="40" t="str">
        <f t="shared" si="3"/>
        <v>1</v>
      </c>
    </row>
    <row r="22" spans="1:43" ht="15">
      <c r="A22" s="1">
        <v>1</v>
      </c>
      <c r="B22" s="81" t="s">
        <v>26</v>
      </c>
      <c r="C22" s="82" t="s">
        <v>27</v>
      </c>
      <c r="D22" s="83" t="s">
        <v>28</v>
      </c>
      <c r="E22" s="84" t="s">
        <v>29</v>
      </c>
      <c r="F22" s="85">
        <f>SUBTOTAL(9,I22:AM22)</f>
        <v>220</v>
      </c>
      <c r="G22" s="86">
        <v>100</v>
      </c>
      <c r="H22" s="87">
        <f t="shared" ref="H22:H43" si="7">+$C$6</f>
        <v>220</v>
      </c>
      <c r="I22" s="88">
        <v>0</v>
      </c>
      <c r="J22" s="88">
        <v>0</v>
      </c>
      <c r="K22" s="89">
        <v>0</v>
      </c>
      <c r="L22" s="88">
        <v>0</v>
      </c>
      <c r="M22" s="90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0">
        <v>0</v>
      </c>
      <c r="AC22" s="90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0">
        <v>220</v>
      </c>
      <c r="AN22" s="90">
        <v>220</v>
      </c>
      <c r="AO22" s="1">
        <v>3300</v>
      </c>
      <c r="AQ22" s="40" t="str">
        <f t="shared" si="3"/>
        <v>1</v>
      </c>
    </row>
    <row r="23" spans="1:43" ht="15">
      <c r="A23" s="1">
        <f t="shared" ref="A23:A48" si="8">A22+1</f>
        <v>2</v>
      </c>
      <c r="B23" s="81" t="s">
        <v>30</v>
      </c>
      <c r="C23" s="92" t="s">
        <v>31</v>
      </c>
      <c r="D23" s="83" t="s">
        <v>28</v>
      </c>
      <c r="E23" s="84" t="s">
        <v>29</v>
      </c>
      <c r="F23" s="85">
        <f t="shared" ref="F23:F48" si="9">SUBTOTAL(9,I23:AM23)</f>
        <v>220</v>
      </c>
      <c r="G23" s="86">
        <v>100</v>
      </c>
      <c r="H23" s="87">
        <f t="shared" si="7"/>
        <v>220</v>
      </c>
      <c r="I23" s="88">
        <v>0</v>
      </c>
      <c r="J23" s="88">
        <v>0</v>
      </c>
      <c r="K23" s="89">
        <v>0</v>
      </c>
      <c r="L23" s="88">
        <v>0</v>
      </c>
      <c r="M23" s="90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0">
        <v>0</v>
      </c>
      <c r="AC23" s="90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0">
        <v>220</v>
      </c>
      <c r="AN23" s="90">
        <v>220</v>
      </c>
      <c r="AO23" s="1">
        <v>2420</v>
      </c>
      <c r="AQ23" s="40" t="str">
        <f t="shared" si="3"/>
        <v>1</v>
      </c>
    </row>
    <row r="24" spans="1:43" ht="15">
      <c r="A24" s="1">
        <f t="shared" si="8"/>
        <v>3</v>
      </c>
      <c r="B24" s="93" t="s">
        <v>32</v>
      </c>
      <c r="C24" s="82" t="s">
        <v>33</v>
      </c>
      <c r="D24" s="83" t="s">
        <v>28</v>
      </c>
      <c r="E24" s="94" t="s">
        <v>29</v>
      </c>
      <c r="F24" s="85">
        <f t="shared" si="9"/>
        <v>3300</v>
      </c>
      <c r="G24" s="95">
        <v>0</v>
      </c>
      <c r="H24" s="96">
        <f>+$C$6</f>
        <v>220</v>
      </c>
      <c r="I24" s="97">
        <v>0</v>
      </c>
      <c r="J24" s="98">
        <v>0</v>
      </c>
      <c r="K24" s="99">
        <v>220</v>
      </c>
      <c r="L24" s="97">
        <v>0</v>
      </c>
      <c r="M24" s="98">
        <v>220</v>
      </c>
      <c r="N24" s="98">
        <v>220</v>
      </c>
      <c r="O24" s="98">
        <v>220</v>
      </c>
      <c r="P24" s="98">
        <v>220</v>
      </c>
      <c r="Q24" s="98">
        <v>220</v>
      </c>
      <c r="R24" s="98">
        <v>220</v>
      </c>
      <c r="S24" s="98">
        <v>220</v>
      </c>
      <c r="T24" s="98">
        <v>0</v>
      </c>
      <c r="U24" s="98">
        <v>0</v>
      </c>
      <c r="V24" s="98">
        <v>220</v>
      </c>
      <c r="W24" s="98">
        <v>220</v>
      </c>
      <c r="X24" s="98">
        <v>220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220</v>
      </c>
      <c r="AI24" s="98">
        <v>220</v>
      </c>
      <c r="AJ24" s="98">
        <v>220</v>
      </c>
      <c r="AK24" s="98">
        <v>0</v>
      </c>
      <c r="AL24" s="98">
        <v>220</v>
      </c>
      <c r="AM24" s="98">
        <v>0</v>
      </c>
      <c r="AN24" s="98">
        <v>0</v>
      </c>
      <c r="AO24" s="1">
        <v>1100</v>
      </c>
      <c r="AQ24" s="40" t="str">
        <f t="shared" si="3"/>
        <v>1</v>
      </c>
    </row>
    <row r="25" spans="1:43" ht="15">
      <c r="A25" s="1">
        <f t="shared" si="8"/>
        <v>4</v>
      </c>
      <c r="B25" s="93" t="s">
        <v>32</v>
      </c>
      <c r="C25" s="82" t="s">
        <v>33</v>
      </c>
      <c r="D25" s="83" t="s">
        <v>28</v>
      </c>
      <c r="E25" s="84" t="s">
        <v>29</v>
      </c>
      <c r="F25" s="85">
        <f t="shared" si="9"/>
        <v>880</v>
      </c>
      <c r="G25" s="86">
        <v>0</v>
      </c>
      <c r="H25" s="87">
        <f t="shared" ref="H25:H37" si="10">+$C$6</f>
        <v>220</v>
      </c>
      <c r="I25" s="88">
        <v>0</v>
      </c>
      <c r="J25" s="88">
        <v>0</v>
      </c>
      <c r="K25" s="89">
        <v>0</v>
      </c>
      <c r="L25" s="88">
        <v>0</v>
      </c>
      <c r="M25" s="90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0">
        <v>220</v>
      </c>
      <c r="W25" s="90">
        <v>220</v>
      </c>
      <c r="X25" s="90">
        <v>220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220</v>
      </c>
      <c r="AK25" s="90">
        <v>0</v>
      </c>
      <c r="AL25" s="90">
        <v>0</v>
      </c>
      <c r="AM25" s="90">
        <v>0</v>
      </c>
      <c r="AN25" s="90">
        <v>0</v>
      </c>
      <c r="AO25" s="1">
        <v>1100</v>
      </c>
      <c r="AQ25" s="40" t="str">
        <f t="shared" si="3"/>
        <v>1</v>
      </c>
    </row>
    <row r="26" spans="1:43" ht="15">
      <c r="A26" s="1">
        <f t="shared" si="8"/>
        <v>5</v>
      </c>
      <c r="B26" s="93" t="s">
        <v>32</v>
      </c>
      <c r="C26" s="82" t="s">
        <v>33</v>
      </c>
      <c r="D26" s="83" t="s">
        <v>28</v>
      </c>
      <c r="E26" s="84" t="s">
        <v>29</v>
      </c>
      <c r="F26" s="85">
        <f t="shared" si="9"/>
        <v>440</v>
      </c>
      <c r="G26" s="86">
        <v>0</v>
      </c>
      <c r="H26" s="87">
        <f t="shared" si="10"/>
        <v>220</v>
      </c>
      <c r="I26" s="88">
        <v>0</v>
      </c>
      <c r="J26" s="88">
        <v>0</v>
      </c>
      <c r="K26" s="89">
        <v>0</v>
      </c>
      <c r="L26" s="88">
        <v>0</v>
      </c>
      <c r="M26" s="90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0">
        <v>220</v>
      </c>
      <c r="X26" s="90">
        <v>220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1">
        <v>2420</v>
      </c>
      <c r="AQ26" s="40" t="str">
        <f t="shared" si="3"/>
        <v>1</v>
      </c>
    </row>
    <row r="27" spans="1:43" ht="15">
      <c r="A27" s="1">
        <f t="shared" si="8"/>
        <v>6</v>
      </c>
      <c r="B27" s="93" t="s">
        <v>32</v>
      </c>
      <c r="C27" s="82" t="s">
        <v>33</v>
      </c>
      <c r="D27" s="83" t="s">
        <v>28</v>
      </c>
      <c r="E27" s="84" t="s">
        <v>29</v>
      </c>
      <c r="F27" s="85">
        <f t="shared" si="9"/>
        <v>220</v>
      </c>
      <c r="G27" s="86">
        <v>0</v>
      </c>
      <c r="H27" s="87">
        <f t="shared" si="10"/>
        <v>220</v>
      </c>
      <c r="I27" s="88">
        <v>0</v>
      </c>
      <c r="J27" s="88">
        <v>0</v>
      </c>
      <c r="K27" s="89">
        <v>0</v>
      </c>
      <c r="L27" s="88">
        <v>0</v>
      </c>
      <c r="M27" s="90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0">
        <v>220</v>
      </c>
      <c r="Y27" s="91">
        <v>0</v>
      </c>
      <c r="Z27" s="91">
        <v>0</v>
      </c>
      <c r="AA27" s="91">
        <v>0</v>
      </c>
      <c r="AB27" s="90">
        <v>0</v>
      </c>
      <c r="AC27" s="90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1">
        <v>1540</v>
      </c>
      <c r="AQ27" s="40" t="str">
        <f t="shared" si="3"/>
        <v>1</v>
      </c>
    </row>
    <row r="28" spans="1:43" ht="15">
      <c r="A28" s="1">
        <f t="shared" si="8"/>
        <v>7</v>
      </c>
      <c r="B28" s="100" t="s">
        <v>32</v>
      </c>
      <c r="C28" s="82" t="s">
        <v>33</v>
      </c>
      <c r="D28" s="83" t="s">
        <v>28</v>
      </c>
      <c r="E28" s="84" t="s">
        <v>29</v>
      </c>
      <c r="F28" s="85">
        <f t="shared" si="9"/>
        <v>0</v>
      </c>
      <c r="G28" s="86">
        <v>0</v>
      </c>
      <c r="H28" s="87">
        <f t="shared" si="10"/>
        <v>220</v>
      </c>
      <c r="I28" s="88">
        <v>0</v>
      </c>
      <c r="J28" s="88">
        <v>0</v>
      </c>
      <c r="K28" s="89">
        <v>0</v>
      </c>
      <c r="L28" s="88">
        <v>0</v>
      </c>
      <c r="M28" s="90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0">
        <v>0</v>
      </c>
      <c r="AC28" s="90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1">
        <v>1320</v>
      </c>
      <c r="AQ28" s="40" t="str">
        <f t="shared" si="3"/>
        <v>0</v>
      </c>
    </row>
    <row r="29" spans="1:43" ht="15">
      <c r="A29" s="1">
        <f t="shared" si="8"/>
        <v>8</v>
      </c>
      <c r="B29" s="100" t="s">
        <v>32</v>
      </c>
      <c r="C29" s="82" t="s">
        <v>33</v>
      </c>
      <c r="D29" s="83" t="s">
        <v>28</v>
      </c>
      <c r="E29" s="84" t="s">
        <v>29</v>
      </c>
      <c r="F29" s="85">
        <f t="shared" si="9"/>
        <v>0</v>
      </c>
      <c r="G29" s="86">
        <v>0</v>
      </c>
      <c r="H29" s="87">
        <f t="shared" si="10"/>
        <v>220</v>
      </c>
      <c r="I29" s="88">
        <v>0</v>
      </c>
      <c r="J29" s="88">
        <v>0</v>
      </c>
      <c r="K29" s="89">
        <v>0</v>
      </c>
      <c r="L29" s="88">
        <v>0</v>
      </c>
      <c r="M29" s="90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0">
        <v>0</v>
      </c>
      <c r="AC29" s="90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1">
        <v>880</v>
      </c>
      <c r="AQ29" s="40" t="str">
        <f t="shared" si="3"/>
        <v>0</v>
      </c>
    </row>
    <row r="30" spans="1:43" ht="15">
      <c r="A30" s="1">
        <f t="shared" si="8"/>
        <v>9</v>
      </c>
      <c r="B30" s="100" t="s">
        <v>34</v>
      </c>
      <c r="C30" s="82" t="s">
        <v>35</v>
      </c>
      <c r="D30" s="83" t="s">
        <v>28</v>
      </c>
      <c r="E30" s="84" t="s">
        <v>29</v>
      </c>
      <c r="F30" s="85">
        <f t="shared" si="9"/>
        <v>0</v>
      </c>
      <c r="G30" s="86">
        <v>0</v>
      </c>
      <c r="H30" s="87">
        <f t="shared" si="10"/>
        <v>220</v>
      </c>
      <c r="I30" s="88">
        <v>0</v>
      </c>
      <c r="J30" s="88">
        <v>0</v>
      </c>
      <c r="K30" s="89">
        <v>0</v>
      </c>
      <c r="L30" s="88">
        <v>0</v>
      </c>
      <c r="M30" s="90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0">
        <v>0</v>
      </c>
      <c r="AC30" s="90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1">
        <v>880</v>
      </c>
      <c r="AQ30" s="40" t="str">
        <f t="shared" si="3"/>
        <v>0</v>
      </c>
    </row>
    <row r="31" spans="1:43" ht="15">
      <c r="A31" s="1">
        <f t="shared" si="8"/>
        <v>10</v>
      </c>
      <c r="B31" s="100" t="s">
        <v>34</v>
      </c>
      <c r="C31" s="82" t="s">
        <v>35</v>
      </c>
      <c r="D31" s="83" t="s">
        <v>28</v>
      </c>
      <c r="E31" s="84" t="s">
        <v>29</v>
      </c>
      <c r="F31" s="85">
        <f t="shared" si="9"/>
        <v>1320</v>
      </c>
      <c r="G31" s="86">
        <v>0</v>
      </c>
      <c r="H31" s="87">
        <f t="shared" si="10"/>
        <v>220</v>
      </c>
      <c r="I31" s="90">
        <v>220</v>
      </c>
      <c r="J31" s="90">
        <v>220</v>
      </c>
      <c r="K31" s="101">
        <v>220</v>
      </c>
      <c r="L31" s="90">
        <v>220</v>
      </c>
      <c r="M31" s="90">
        <v>220</v>
      </c>
      <c r="N31" s="90">
        <v>220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0">
        <v>0</v>
      </c>
      <c r="U31" s="90">
        <v>0</v>
      </c>
      <c r="V31" s="91">
        <v>0</v>
      </c>
      <c r="W31" s="91">
        <v>0</v>
      </c>
      <c r="X31" s="91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1">
        <v>440</v>
      </c>
      <c r="AQ31" s="40" t="str">
        <f t="shared" si="3"/>
        <v>1</v>
      </c>
    </row>
    <row r="32" spans="1:43" ht="15">
      <c r="A32" s="1">
        <f t="shared" si="8"/>
        <v>11</v>
      </c>
      <c r="B32" s="100" t="s">
        <v>36</v>
      </c>
      <c r="C32" s="82" t="s">
        <v>35</v>
      </c>
      <c r="D32" s="83" t="s">
        <v>28</v>
      </c>
      <c r="E32" s="84" t="s">
        <v>29</v>
      </c>
      <c r="F32" s="85">
        <f t="shared" si="9"/>
        <v>220</v>
      </c>
      <c r="G32" s="86">
        <v>0</v>
      </c>
      <c r="H32" s="87">
        <f t="shared" si="10"/>
        <v>220</v>
      </c>
      <c r="I32" s="88">
        <v>0</v>
      </c>
      <c r="J32" s="88">
        <v>0</v>
      </c>
      <c r="K32" s="89">
        <v>0</v>
      </c>
      <c r="L32" s="88">
        <v>0</v>
      </c>
      <c r="M32" s="90">
        <v>0</v>
      </c>
      <c r="N32" s="90">
        <v>220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0">
        <v>0</v>
      </c>
      <c r="U32" s="90">
        <v>0</v>
      </c>
      <c r="V32" s="91">
        <v>0</v>
      </c>
      <c r="W32" s="91">
        <v>0</v>
      </c>
      <c r="X32" s="91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1">
        <v>660</v>
      </c>
      <c r="AQ32" s="40" t="str">
        <f t="shared" si="3"/>
        <v>1</v>
      </c>
    </row>
    <row r="33" spans="1:43" ht="15">
      <c r="A33" s="1">
        <f t="shared" si="8"/>
        <v>12</v>
      </c>
      <c r="B33" s="100" t="s">
        <v>34</v>
      </c>
      <c r="C33" s="82" t="s">
        <v>35</v>
      </c>
      <c r="D33" s="83" t="s">
        <v>28</v>
      </c>
      <c r="E33" s="84" t="s">
        <v>29</v>
      </c>
      <c r="F33" s="85">
        <f t="shared" si="9"/>
        <v>0</v>
      </c>
      <c r="G33" s="86">
        <v>0</v>
      </c>
      <c r="H33" s="87">
        <f t="shared" si="10"/>
        <v>220</v>
      </c>
      <c r="I33" s="88">
        <v>0</v>
      </c>
      <c r="J33" s="88">
        <v>0</v>
      </c>
      <c r="K33" s="89">
        <v>0</v>
      </c>
      <c r="L33" s="88">
        <v>0</v>
      </c>
      <c r="M33" s="90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0">
        <v>0</v>
      </c>
      <c r="AC33" s="90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1">
        <v>440</v>
      </c>
      <c r="AQ33" s="40" t="str">
        <f t="shared" si="3"/>
        <v>0</v>
      </c>
    </row>
    <row r="34" spans="1:43" ht="15">
      <c r="A34" s="1">
        <f t="shared" si="8"/>
        <v>13</v>
      </c>
      <c r="B34" s="100" t="s">
        <v>34</v>
      </c>
      <c r="C34" s="82" t="s">
        <v>35</v>
      </c>
      <c r="D34" s="83" t="s">
        <v>28</v>
      </c>
      <c r="E34" s="84" t="s">
        <v>29</v>
      </c>
      <c r="F34" s="85">
        <f t="shared" si="9"/>
        <v>0</v>
      </c>
      <c r="G34" s="86">
        <v>0</v>
      </c>
      <c r="H34" s="87">
        <f t="shared" si="10"/>
        <v>220</v>
      </c>
      <c r="I34" s="88">
        <v>0</v>
      </c>
      <c r="J34" s="88">
        <v>0</v>
      </c>
      <c r="K34" s="89">
        <v>0</v>
      </c>
      <c r="L34" s="88">
        <v>0</v>
      </c>
      <c r="M34" s="90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0">
        <v>0</v>
      </c>
      <c r="AC34" s="90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1">
        <v>880</v>
      </c>
      <c r="AQ34" s="40" t="str">
        <f t="shared" si="3"/>
        <v>0</v>
      </c>
    </row>
    <row r="35" spans="1:43" ht="15">
      <c r="A35" s="1">
        <f t="shared" si="8"/>
        <v>14</v>
      </c>
      <c r="B35" s="100" t="s">
        <v>37</v>
      </c>
      <c r="C35" s="102" t="s">
        <v>38</v>
      </c>
      <c r="D35" s="83" t="s">
        <v>28</v>
      </c>
      <c r="E35" s="84" t="s">
        <v>29</v>
      </c>
      <c r="F35" s="85">
        <f t="shared" si="9"/>
        <v>880</v>
      </c>
      <c r="G35" s="86">
        <v>0</v>
      </c>
      <c r="H35" s="87">
        <f t="shared" si="10"/>
        <v>220</v>
      </c>
      <c r="I35" s="88">
        <v>0</v>
      </c>
      <c r="J35" s="88">
        <v>0</v>
      </c>
      <c r="K35" s="89">
        <v>0</v>
      </c>
      <c r="L35" s="88">
        <v>0</v>
      </c>
      <c r="M35" s="90">
        <v>0</v>
      </c>
      <c r="N35" s="91">
        <v>0</v>
      </c>
      <c r="O35" s="90">
        <v>0</v>
      </c>
      <c r="P35" s="90">
        <v>220</v>
      </c>
      <c r="Q35" s="90">
        <v>220</v>
      </c>
      <c r="R35" s="90">
        <v>220</v>
      </c>
      <c r="S35" s="90">
        <v>220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0">
        <v>0</v>
      </c>
      <c r="AC35" s="90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1">
        <v>2860</v>
      </c>
      <c r="AQ35" s="40" t="str">
        <f t="shared" si="3"/>
        <v>1</v>
      </c>
    </row>
    <row r="36" spans="1:43" ht="15">
      <c r="A36" s="1">
        <f t="shared" si="8"/>
        <v>15</v>
      </c>
      <c r="B36" s="100" t="s">
        <v>39</v>
      </c>
      <c r="C36" s="102" t="s">
        <v>38</v>
      </c>
      <c r="D36" s="83" t="s">
        <v>28</v>
      </c>
      <c r="E36" s="84" t="s">
        <v>29</v>
      </c>
      <c r="F36" s="85">
        <f t="shared" si="9"/>
        <v>440</v>
      </c>
      <c r="G36" s="86">
        <v>0</v>
      </c>
      <c r="H36" s="87">
        <f t="shared" si="10"/>
        <v>220</v>
      </c>
      <c r="I36" s="88">
        <v>0</v>
      </c>
      <c r="J36" s="88">
        <v>0</v>
      </c>
      <c r="K36" s="89">
        <v>0</v>
      </c>
      <c r="L36" s="88">
        <v>0</v>
      </c>
      <c r="M36" s="90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0">
        <v>0</v>
      </c>
      <c r="AC36" s="90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0">
        <v>440</v>
      </c>
      <c r="AL36" s="91">
        <v>0</v>
      </c>
      <c r="AM36" s="91">
        <v>0</v>
      </c>
      <c r="AN36" s="91">
        <v>0</v>
      </c>
      <c r="AO36" s="1">
        <v>660</v>
      </c>
      <c r="AQ36" s="40" t="str">
        <f t="shared" si="3"/>
        <v>1</v>
      </c>
    </row>
    <row r="37" spans="1:43" ht="15">
      <c r="A37" s="1">
        <f t="shared" si="8"/>
        <v>16</v>
      </c>
      <c r="B37" s="81" t="s">
        <v>40</v>
      </c>
      <c r="C37" s="82" t="s">
        <v>41</v>
      </c>
      <c r="D37" s="83" t="s">
        <v>28</v>
      </c>
      <c r="E37" s="84" t="s">
        <v>29</v>
      </c>
      <c r="F37" s="85">
        <f t="shared" si="9"/>
        <v>1100</v>
      </c>
      <c r="G37" s="86">
        <v>100</v>
      </c>
      <c r="H37" s="87">
        <f t="shared" si="10"/>
        <v>220</v>
      </c>
      <c r="I37" s="90">
        <v>440</v>
      </c>
      <c r="J37" s="90">
        <v>220</v>
      </c>
      <c r="K37" s="101">
        <v>440</v>
      </c>
      <c r="L37" s="88"/>
      <c r="M37" s="90"/>
      <c r="N37" s="91"/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0">
        <v>0</v>
      </c>
      <c r="AC37" s="90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1">
        <v>440</v>
      </c>
      <c r="AQ37" s="40" t="str">
        <f t="shared" si="3"/>
        <v>1</v>
      </c>
    </row>
    <row r="38" spans="1:43" ht="15">
      <c r="A38" s="1">
        <f t="shared" si="8"/>
        <v>17</v>
      </c>
      <c r="B38" s="100" t="s">
        <v>42</v>
      </c>
      <c r="C38" s="82" t="s">
        <v>43</v>
      </c>
      <c r="D38" s="83" t="s">
        <v>28</v>
      </c>
      <c r="E38" s="84" t="s">
        <v>29</v>
      </c>
      <c r="F38" s="85">
        <f t="shared" si="9"/>
        <v>1320</v>
      </c>
      <c r="G38" s="86">
        <v>100</v>
      </c>
      <c r="H38" s="87">
        <f t="shared" si="7"/>
        <v>220</v>
      </c>
      <c r="I38" s="90">
        <v>220</v>
      </c>
      <c r="J38" s="90">
        <v>220</v>
      </c>
      <c r="K38" s="101">
        <v>220</v>
      </c>
      <c r="L38" s="90">
        <v>220</v>
      </c>
      <c r="M38" s="90">
        <v>220</v>
      </c>
      <c r="N38" s="90">
        <v>220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1">
        <v>440</v>
      </c>
      <c r="AQ38" s="40" t="str">
        <f t="shared" si="3"/>
        <v>1</v>
      </c>
    </row>
    <row r="39" spans="1:43" ht="15">
      <c r="A39" s="1">
        <f t="shared" si="8"/>
        <v>18</v>
      </c>
      <c r="B39" s="100" t="s">
        <v>42</v>
      </c>
      <c r="C39" s="82" t="s">
        <v>43</v>
      </c>
      <c r="D39" s="83" t="s">
        <v>28</v>
      </c>
      <c r="E39" s="84" t="s">
        <v>29</v>
      </c>
      <c r="F39" s="85">
        <f t="shared" si="9"/>
        <v>440</v>
      </c>
      <c r="G39" s="86">
        <v>0</v>
      </c>
      <c r="H39" s="87">
        <f t="shared" si="7"/>
        <v>220</v>
      </c>
      <c r="I39" s="88">
        <v>0</v>
      </c>
      <c r="J39" s="88">
        <v>0</v>
      </c>
      <c r="K39" s="89">
        <v>0</v>
      </c>
      <c r="L39" s="88">
        <v>0</v>
      </c>
      <c r="M39" s="90">
        <v>220</v>
      </c>
      <c r="N39" s="90">
        <v>220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1">
        <v>440</v>
      </c>
      <c r="AQ39" s="40" t="str">
        <f t="shared" si="3"/>
        <v>1</v>
      </c>
    </row>
    <row r="40" spans="1:43" ht="15">
      <c r="A40" s="1">
        <f t="shared" si="8"/>
        <v>19</v>
      </c>
      <c r="B40" s="100" t="s">
        <v>44</v>
      </c>
      <c r="C40" s="82" t="s">
        <v>45</v>
      </c>
      <c r="D40" s="83" t="s">
        <v>28</v>
      </c>
      <c r="E40" s="84" t="s">
        <v>29</v>
      </c>
      <c r="F40" s="85">
        <f t="shared" si="9"/>
        <v>1540</v>
      </c>
      <c r="G40" s="86">
        <v>0</v>
      </c>
      <c r="H40" s="87">
        <f t="shared" si="7"/>
        <v>220</v>
      </c>
      <c r="I40" s="88">
        <v>0</v>
      </c>
      <c r="J40" s="88">
        <v>0</v>
      </c>
      <c r="K40" s="89">
        <v>0</v>
      </c>
      <c r="L40" s="88">
        <v>0</v>
      </c>
      <c r="M40" s="90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0">
        <v>220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0">
        <v>220</v>
      </c>
      <c r="AC40" s="90">
        <v>220</v>
      </c>
      <c r="AD40" s="90">
        <v>220</v>
      </c>
      <c r="AE40" s="90">
        <v>220</v>
      </c>
      <c r="AF40" s="90">
        <v>220</v>
      </c>
      <c r="AG40" s="90">
        <v>220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1">
        <v>440</v>
      </c>
      <c r="AQ40" s="40" t="str">
        <f t="shared" si="3"/>
        <v>1</v>
      </c>
    </row>
    <row r="41" spans="1:43" ht="15">
      <c r="A41" s="1">
        <f t="shared" si="8"/>
        <v>20</v>
      </c>
      <c r="B41" s="100" t="s">
        <v>44</v>
      </c>
      <c r="C41" s="82" t="s">
        <v>45</v>
      </c>
      <c r="D41" s="83" t="s">
        <v>28</v>
      </c>
      <c r="E41" s="84" t="s">
        <v>29</v>
      </c>
      <c r="F41" s="85">
        <f t="shared" si="9"/>
        <v>1540</v>
      </c>
      <c r="G41" s="86">
        <v>0</v>
      </c>
      <c r="H41" s="87">
        <f t="shared" si="7"/>
        <v>220</v>
      </c>
      <c r="I41" s="88">
        <v>0</v>
      </c>
      <c r="J41" s="88">
        <v>0</v>
      </c>
      <c r="K41" s="89">
        <v>0</v>
      </c>
      <c r="L41" s="88">
        <v>0</v>
      </c>
      <c r="M41" s="90">
        <v>220</v>
      </c>
      <c r="N41" s="90">
        <v>220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220</v>
      </c>
      <c r="AC41" s="90">
        <v>220</v>
      </c>
      <c r="AD41" s="90">
        <v>220</v>
      </c>
      <c r="AE41" s="90">
        <v>220</v>
      </c>
      <c r="AF41" s="91">
        <v>0</v>
      </c>
      <c r="AG41" s="90">
        <v>220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1">
        <v>440</v>
      </c>
      <c r="AQ41" s="40" t="str">
        <f t="shared" si="3"/>
        <v>1</v>
      </c>
    </row>
    <row r="42" spans="1:43" ht="15">
      <c r="A42" s="1">
        <f t="shared" si="8"/>
        <v>21</v>
      </c>
      <c r="B42" s="100" t="s">
        <v>44</v>
      </c>
      <c r="C42" s="82" t="s">
        <v>45</v>
      </c>
      <c r="D42" s="83" t="s">
        <v>28</v>
      </c>
      <c r="E42" s="84" t="s">
        <v>29</v>
      </c>
      <c r="F42" s="85">
        <f t="shared" si="9"/>
        <v>1100</v>
      </c>
      <c r="G42" s="86">
        <v>0</v>
      </c>
      <c r="H42" s="87">
        <f t="shared" si="7"/>
        <v>220</v>
      </c>
      <c r="I42" s="90">
        <v>0</v>
      </c>
      <c r="J42" s="90">
        <v>0</v>
      </c>
      <c r="K42" s="89">
        <v>0</v>
      </c>
      <c r="L42" s="90">
        <v>220</v>
      </c>
      <c r="M42" s="90">
        <v>0</v>
      </c>
      <c r="N42" s="90">
        <v>220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0">
        <v>220</v>
      </c>
      <c r="U42" s="91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220</v>
      </c>
      <c r="AE42" s="90">
        <v>220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1">
        <v>4400</v>
      </c>
      <c r="AQ42" s="40" t="str">
        <f t="shared" si="3"/>
        <v>1</v>
      </c>
    </row>
    <row r="43" spans="1:43" ht="15">
      <c r="A43" s="1">
        <f t="shared" si="8"/>
        <v>22</v>
      </c>
      <c r="B43" s="100" t="s">
        <v>44</v>
      </c>
      <c r="C43" s="82" t="s">
        <v>45</v>
      </c>
      <c r="D43" s="83" t="s">
        <v>28</v>
      </c>
      <c r="E43" s="84" t="s">
        <v>29</v>
      </c>
      <c r="F43" s="85">
        <f t="shared" si="9"/>
        <v>440</v>
      </c>
      <c r="G43" s="86">
        <v>0</v>
      </c>
      <c r="H43" s="87">
        <f t="shared" si="7"/>
        <v>220</v>
      </c>
      <c r="I43" s="90">
        <v>0</v>
      </c>
      <c r="J43" s="90">
        <v>0</v>
      </c>
      <c r="K43" s="89">
        <v>0</v>
      </c>
      <c r="L43" s="88">
        <v>0</v>
      </c>
      <c r="M43" s="90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0">
        <v>0</v>
      </c>
      <c r="AC43" s="90">
        <v>0</v>
      </c>
      <c r="AD43" s="90">
        <v>220</v>
      </c>
      <c r="AE43" s="90">
        <v>220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1">
        <v>990</v>
      </c>
      <c r="AQ43" s="40" t="str">
        <f t="shared" si="3"/>
        <v>1</v>
      </c>
    </row>
    <row r="44" spans="1:43" ht="15">
      <c r="A44" s="1">
        <f t="shared" si="8"/>
        <v>23</v>
      </c>
      <c r="B44" s="81" t="s">
        <v>46</v>
      </c>
      <c r="C44" s="102" t="s">
        <v>47</v>
      </c>
      <c r="D44" s="83" t="s">
        <v>48</v>
      </c>
      <c r="E44" s="84" t="s">
        <v>49</v>
      </c>
      <c r="F44" s="85">
        <f t="shared" si="9"/>
        <v>0</v>
      </c>
      <c r="G44" s="86">
        <v>0</v>
      </c>
      <c r="H44" s="87">
        <v>0</v>
      </c>
      <c r="I44" s="88">
        <v>0</v>
      </c>
      <c r="J44" s="88">
        <v>0</v>
      </c>
      <c r="K44" s="89">
        <v>0</v>
      </c>
      <c r="L44" s="88">
        <v>0</v>
      </c>
      <c r="M44" s="90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0">
        <v>0</v>
      </c>
      <c r="AC44" s="90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1">
        <v>0</v>
      </c>
      <c r="AQ44" s="40" t="str">
        <f t="shared" si="3"/>
        <v>0</v>
      </c>
    </row>
    <row r="45" spans="1:43" ht="15">
      <c r="A45" s="1">
        <f t="shared" si="8"/>
        <v>24</v>
      </c>
      <c r="B45" s="81" t="s">
        <v>50</v>
      </c>
      <c r="C45" s="102" t="s">
        <v>47</v>
      </c>
      <c r="D45" s="83" t="s">
        <v>48</v>
      </c>
      <c r="E45" s="84" t="s">
        <v>49</v>
      </c>
      <c r="F45" s="85">
        <f t="shared" si="9"/>
        <v>0</v>
      </c>
      <c r="G45" s="86">
        <v>0</v>
      </c>
      <c r="H45" s="87">
        <v>0</v>
      </c>
      <c r="I45" s="88">
        <v>0</v>
      </c>
      <c r="J45" s="88">
        <v>0</v>
      </c>
      <c r="K45" s="89">
        <v>0</v>
      </c>
      <c r="L45" s="88">
        <v>0</v>
      </c>
      <c r="M45" s="90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0">
        <v>0</v>
      </c>
      <c r="AC45" s="90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1">
        <v>0</v>
      </c>
      <c r="AQ45" s="40" t="str">
        <f t="shared" si="3"/>
        <v>0</v>
      </c>
    </row>
    <row r="46" spans="1:43" ht="15">
      <c r="A46" s="1">
        <f t="shared" si="8"/>
        <v>25</v>
      </c>
      <c r="B46" s="103" t="s">
        <v>51</v>
      </c>
      <c r="C46" s="104" t="s">
        <v>52</v>
      </c>
      <c r="D46" s="83" t="s">
        <v>28</v>
      </c>
      <c r="E46" s="84" t="s">
        <v>29</v>
      </c>
      <c r="F46" s="85">
        <f t="shared" si="9"/>
        <v>220</v>
      </c>
      <c r="G46" s="86">
        <v>0</v>
      </c>
      <c r="H46" s="87">
        <v>0</v>
      </c>
      <c r="I46" s="89">
        <v>0</v>
      </c>
      <c r="J46" s="89">
        <v>0</v>
      </c>
      <c r="K46" s="89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90">
        <v>220</v>
      </c>
      <c r="Z46" s="91">
        <v>0</v>
      </c>
      <c r="AA46" s="91">
        <v>0</v>
      </c>
      <c r="AB46" s="90">
        <v>0</v>
      </c>
      <c r="AC46" s="90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1">
        <v>0</v>
      </c>
      <c r="AQ46" s="40" t="str">
        <f t="shared" si="3"/>
        <v>1</v>
      </c>
    </row>
    <row r="47" spans="1:43" ht="15">
      <c r="A47" s="1">
        <f t="shared" si="8"/>
        <v>26</v>
      </c>
      <c r="B47" s="103" t="s">
        <v>53</v>
      </c>
      <c r="C47" s="105" t="str">
        <f>C39</f>
        <v>Hawi,Jason N</v>
      </c>
      <c r="D47" s="83" t="s">
        <v>28</v>
      </c>
      <c r="E47" s="84" t="s">
        <v>29</v>
      </c>
      <c r="F47" s="85">
        <f t="shared" si="9"/>
        <v>440</v>
      </c>
      <c r="G47" s="86">
        <v>0</v>
      </c>
      <c r="H47" s="87">
        <v>0</v>
      </c>
      <c r="I47" s="89">
        <v>0</v>
      </c>
      <c r="J47" s="89">
        <v>0</v>
      </c>
      <c r="K47" s="89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8">
        <v>0</v>
      </c>
      <c r="Y47" s="88">
        <v>0</v>
      </c>
      <c r="Z47" s="90">
        <v>220</v>
      </c>
      <c r="AA47" s="90">
        <v>220</v>
      </c>
      <c r="AB47" s="90">
        <v>0</v>
      </c>
      <c r="AC47" s="90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Q47" s="40" t="str">
        <f t="shared" si="3"/>
        <v>1</v>
      </c>
    </row>
    <row r="48" spans="1:43" ht="15.75" thickBot="1">
      <c r="A48" s="1">
        <f t="shared" si="8"/>
        <v>27</v>
      </c>
      <c r="B48" s="93" t="s">
        <v>54</v>
      </c>
      <c r="C48" s="93" t="s">
        <v>55</v>
      </c>
      <c r="D48" s="83" t="s">
        <v>28</v>
      </c>
      <c r="E48" s="84" t="s">
        <v>56</v>
      </c>
      <c r="F48" s="85">
        <f t="shared" si="9"/>
        <v>40</v>
      </c>
      <c r="G48" s="86">
        <v>0</v>
      </c>
      <c r="H48" s="87">
        <v>0</v>
      </c>
      <c r="I48" s="89">
        <v>0</v>
      </c>
      <c r="J48" s="89">
        <v>0</v>
      </c>
      <c r="K48" s="89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0</v>
      </c>
      <c r="AI48" s="90">
        <v>0</v>
      </c>
      <c r="AJ48" s="90">
        <v>0</v>
      </c>
      <c r="AK48" s="90">
        <v>0</v>
      </c>
      <c r="AL48" s="90">
        <v>0</v>
      </c>
      <c r="AM48" s="90">
        <v>40</v>
      </c>
      <c r="AN48" s="90">
        <v>40</v>
      </c>
      <c r="AQ48" s="40" t="str">
        <f t="shared" si="3"/>
        <v>1</v>
      </c>
    </row>
    <row r="49" spans="1:43" s="106" customFormat="1" ht="13.5" thickTop="1">
      <c r="B49" s="107" t="s">
        <v>57</v>
      </c>
      <c r="C49" s="108"/>
      <c r="D49" s="109"/>
      <c r="E49" s="110"/>
      <c r="F49" s="111">
        <f t="shared" ref="F49:AN49" si="11">SUM(F22:F48)</f>
        <v>16320</v>
      </c>
      <c r="G49" s="112">
        <f t="shared" si="11"/>
        <v>400</v>
      </c>
      <c r="H49" s="113">
        <f t="shared" si="11"/>
        <v>4840</v>
      </c>
      <c r="I49" s="113">
        <f t="shared" si="11"/>
        <v>880</v>
      </c>
      <c r="J49" s="113">
        <f t="shared" si="11"/>
        <v>660</v>
      </c>
      <c r="K49" s="113">
        <f t="shared" si="11"/>
        <v>1100</v>
      </c>
      <c r="L49" s="113">
        <f t="shared" si="11"/>
        <v>660</v>
      </c>
      <c r="M49" s="113">
        <f t="shared" si="11"/>
        <v>1100</v>
      </c>
      <c r="N49" s="113">
        <f t="shared" si="11"/>
        <v>1540</v>
      </c>
      <c r="O49" s="113">
        <f t="shared" si="11"/>
        <v>220</v>
      </c>
      <c r="P49" s="113">
        <f t="shared" si="11"/>
        <v>440</v>
      </c>
      <c r="Q49" s="113">
        <f t="shared" si="11"/>
        <v>440</v>
      </c>
      <c r="R49" s="113">
        <f t="shared" si="11"/>
        <v>440</v>
      </c>
      <c r="S49" s="113">
        <f t="shared" si="11"/>
        <v>440</v>
      </c>
      <c r="T49" s="113">
        <f t="shared" si="11"/>
        <v>220</v>
      </c>
      <c r="U49" s="113">
        <f t="shared" si="11"/>
        <v>220</v>
      </c>
      <c r="V49" s="113">
        <f t="shared" si="11"/>
        <v>440</v>
      </c>
      <c r="W49" s="113">
        <f t="shared" si="11"/>
        <v>660</v>
      </c>
      <c r="X49" s="113">
        <f t="shared" si="11"/>
        <v>880</v>
      </c>
      <c r="Y49" s="113">
        <f t="shared" si="11"/>
        <v>220</v>
      </c>
      <c r="Z49" s="113">
        <f t="shared" si="11"/>
        <v>220</v>
      </c>
      <c r="AA49" s="113">
        <f t="shared" si="11"/>
        <v>220</v>
      </c>
      <c r="AB49" s="113">
        <f t="shared" si="11"/>
        <v>440</v>
      </c>
      <c r="AC49" s="113">
        <f t="shared" si="11"/>
        <v>440</v>
      </c>
      <c r="AD49" s="113">
        <f t="shared" si="11"/>
        <v>880</v>
      </c>
      <c r="AE49" s="113">
        <f t="shared" si="11"/>
        <v>880</v>
      </c>
      <c r="AF49" s="113">
        <f t="shared" si="11"/>
        <v>220</v>
      </c>
      <c r="AG49" s="113">
        <f t="shared" si="11"/>
        <v>440</v>
      </c>
      <c r="AH49" s="113">
        <f t="shared" si="11"/>
        <v>220</v>
      </c>
      <c r="AI49" s="113">
        <f t="shared" si="11"/>
        <v>220</v>
      </c>
      <c r="AJ49" s="113">
        <f t="shared" si="11"/>
        <v>440</v>
      </c>
      <c r="AK49" s="113">
        <f t="shared" si="11"/>
        <v>440</v>
      </c>
      <c r="AL49" s="113">
        <f t="shared" si="11"/>
        <v>220</v>
      </c>
      <c r="AM49" s="113">
        <f t="shared" si="11"/>
        <v>480</v>
      </c>
      <c r="AN49" s="113">
        <f t="shared" si="11"/>
        <v>480</v>
      </c>
      <c r="AQ49" s="40" t="str">
        <f t="shared" si="3"/>
        <v>1</v>
      </c>
    </row>
    <row r="50" spans="1:43">
      <c r="B50" s="114"/>
      <c r="C50" s="115"/>
      <c r="D50" s="115"/>
      <c r="E50" s="116"/>
      <c r="F50" s="117"/>
      <c r="G50" s="118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Q50" s="40" t="str">
        <f t="shared" si="3"/>
        <v>1</v>
      </c>
    </row>
    <row r="51" spans="1:43">
      <c r="B51" s="120" t="s">
        <v>58</v>
      </c>
      <c r="C51" s="121"/>
      <c r="D51" s="122"/>
      <c r="E51" s="123"/>
      <c r="F51" s="77"/>
      <c r="G51" s="124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Q51" s="40" t="str">
        <f t="shared" si="3"/>
        <v>1</v>
      </c>
    </row>
    <row r="52" spans="1:43">
      <c r="A52" s="1">
        <f>1+A48</f>
        <v>28</v>
      </c>
      <c r="B52" s="126" t="s">
        <v>59</v>
      </c>
      <c r="C52" s="127">
        <v>0.02</v>
      </c>
      <c r="D52" s="128"/>
      <c r="E52" s="129"/>
      <c r="F52" s="130">
        <f t="shared" ref="F52:F66" si="12">SUBTOTAL(9,G52:AN52)</f>
        <v>0</v>
      </c>
      <c r="G52" s="131">
        <v>0</v>
      </c>
      <c r="H52" s="131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  <c r="Q52" s="132">
        <v>0</v>
      </c>
      <c r="R52" s="132">
        <v>0</v>
      </c>
      <c r="S52" s="132">
        <v>0</v>
      </c>
      <c r="T52" s="132">
        <v>0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0</v>
      </c>
      <c r="AA52" s="132">
        <v>0</v>
      </c>
      <c r="AB52" s="132">
        <v>0</v>
      </c>
      <c r="AC52" s="132">
        <v>0</v>
      </c>
      <c r="AD52" s="132">
        <v>0</v>
      </c>
      <c r="AE52" s="132">
        <v>0</v>
      </c>
      <c r="AF52" s="132">
        <v>0</v>
      </c>
      <c r="AG52" s="132">
        <v>0</v>
      </c>
      <c r="AH52" s="132">
        <v>0</v>
      </c>
      <c r="AI52" s="132">
        <v>0</v>
      </c>
      <c r="AJ52" s="132">
        <v>0</v>
      </c>
      <c r="AK52" s="132">
        <v>0</v>
      </c>
      <c r="AL52" s="132">
        <v>0</v>
      </c>
      <c r="AM52" s="132">
        <v>0</v>
      </c>
      <c r="AN52" s="132">
        <v>0</v>
      </c>
      <c r="AQ52" s="40" t="str">
        <f t="shared" si="3"/>
        <v>0</v>
      </c>
    </row>
    <row r="53" spans="1:43" ht="15">
      <c r="A53" s="1">
        <f>A52+1</f>
        <v>29</v>
      </c>
      <c r="B53" s="133" t="s">
        <v>60</v>
      </c>
      <c r="C53" s="134">
        <v>100</v>
      </c>
      <c r="D53" s="135"/>
      <c r="E53" s="129"/>
      <c r="F53" s="130">
        <f t="shared" si="12"/>
        <v>9981.818181818182</v>
      </c>
      <c r="G53" s="136">
        <f>(SUMIF($E$21:$E$49,"Govt",G$21:G$49)/$C$6)*$C53</f>
        <v>181.81818181818181</v>
      </c>
      <c r="H53" s="136">
        <f>(SUMIF($E$21:$E$49,"Govt",H$21:H$49)/$C$6)*$C53</f>
        <v>2200</v>
      </c>
      <c r="I53" s="136">
        <f t="shared" ref="I53:X54" si="13">(SUMIF($E$21:$E$49,"Govt",I$21:I$49)/$C$6)*$C53</f>
        <v>400</v>
      </c>
      <c r="J53" s="136">
        <f t="shared" si="13"/>
        <v>300</v>
      </c>
      <c r="K53" s="136">
        <f t="shared" si="13"/>
        <v>500</v>
      </c>
      <c r="L53" s="136">
        <f t="shared" si="13"/>
        <v>300</v>
      </c>
      <c r="M53" s="136">
        <f t="shared" si="13"/>
        <v>500</v>
      </c>
      <c r="N53" s="136">
        <f t="shared" si="13"/>
        <v>700</v>
      </c>
      <c r="O53" s="136">
        <f t="shared" si="13"/>
        <v>100</v>
      </c>
      <c r="P53" s="136">
        <f t="shared" si="13"/>
        <v>200</v>
      </c>
      <c r="Q53" s="136">
        <f t="shared" si="13"/>
        <v>200</v>
      </c>
      <c r="R53" s="136">
        <f t="shared" si="13"/>
        <v>200</v>
      </c>
      <c r="S53" s="136">
        <f t="shared" si="13"/>
        <v>200</v>
      </c>
      <c r="T53" s="136">
        <f t="shared" si="13"/>
        <v>100</v>
      </c>
      <c r="U53" s="136">
        <f t="shared" si="13"/>
        <v>100</v>
      </c>
      <c r="V53" s="136">
        <f t="shared" si="13"/>
        <v>200</v>
      </c>
      <c r="W53" s="136">
        <f t="shared" si="13"/>
        <v>300</v>
      </c>
      <c r="X53" s="136">
        <f t="shared" si="13"/>
        <v>400</v>
      </c>
      <c r="Y53" s="136">
        <f t="shared" ref="Y53:AN54" si="14">(SUMIF($E$21:$E$49,"Govt",Y$21:Y$49)/$C$6)*$C53</f>
        <v>100</v>
      </c>
      <c r="Z53" s="136">
        <f t="shared" si="14"/>
        <v>100</v>
      </c>
      <c r="AA53" s="136">
        <f t="shared" si="14"/>
        <v>100</v>
      </c>
      <c r="AB53" s="136">
        <f t="shared" si="14"/>
        <v>200</v>
      </c>
      <c r="AC53" s="136">
        <f t="shared" si="14"/>
        <v>200</v>
      </c>
      <c r="AD53" s="136">
        <f t="shared" si="14"/>
        <v>400</v>
      </c>
      <c r="AE53" s="136">
        <f t="shared" si="14"/>
        <v>400</v>
      </c>
      <c r="AF53" s="136">
        <f t="shared" si="14"/>
        <v>100</v>
      </c>
      <c r="AG53" s="136">
        <f t="shared" si="14"/>
        <v>200</v>
      </c>
      <c r="AH53" s="136">
        <f t="shared" si="14"/>
        <v>100</v>
      </c>
      <c r="AI53" s="136">
        <f t="shared" si="14"/>
        <v>100</v>
      </c>
      <c r="AJ53" s="136">
        <f t="shared" si="14"/>
        <v>200</v>
      </c>
      <c r="AK53" s="136">
        <f t="shared" si="14"/>
        <v>200</v>
      </c>
      <c r="AL53" s="136">
        <f t="shared" si="14"/>
        <v>100</v>
      </c>
      <c r="AM53" s="136">
        <f t="shared" si="14"/>
        <v>200</v>
      </c>
      <c r="AN53" s="136">
        <f t="shared" si="14"/>
        <v>200</v>
      </c>
      <c r="AQ53" s="40" t="str">
        <f t="shared" si="3"/>
        <v>1</v>
      </c>
    </row>
    <row r="54" spans="1:43" ht="15">
      <c r="A54" s="1">
        <f t="shared" ref="A54:A65" si="15">A53+1</f>
        <v>30</v>
      </c>
      <c r="B54" s="133" t="s">
        <v>61</v>
      </c>
      <c r="C54" s="134">
        <v>500</v>
      </c>
      <c r="D54" s="135"/>
      <c r="E54" s="129"/>
      <c r="F54" s="130">
        <f t="shared" si="12"/>
        <v>49000</v>
      </c>
      <c r="G54" s="137">
        <v>0</v>
      </c>
      <c r="H54" s="137">
        <f>(SUMIF($E$21:$E$49,"Govt",H$21:H$49)/$C$6)*$C54</f>
        <v>11000</v>
      </c>
      <c r="I54" s="136">
        <f t="shared" si="13"/>
        <v>2000</v>
      </c>
      <c r="J54" s="136">
        <f t="shared" si="13"/>
        <v>1500</v>
      </c>
      <c r="K54" s="136">
        <f t="shared" si="13"/>
        <v>2500</v>
      </c>
      <c r="L54" s="136">
        <f t="shared" si="13"/>
        <v>1500</v>
      </c>
      <c r="M54" s="136">
        <f t="shared" si="13"/>
        <v>2500</v>
      </c>
      <c r="N54" s="136">
        <f t="shared" si="13"/>
        <v>3500</v>
      </c>
      <c r="O54" s="136">
        <f t="shared" si="13"/>
        <v>500</v>
      </c>
      <c r="P54" s="136">
        <f t="shared" si="13"/>
        <v>1000</v>
      </c>
      <c r="Q54" s="136">
        <f t="shared" si="13"/>
        <v>1000</v>
      </c>
      <c r="R54" s="136">
        <f t="shared" si="13"/>
        <v>1000</v>
      </c>
      <c r="S54" s="136">
        <f t="shared" si="13"/>
        <v>1000</v>
      </c>
      <c r="T54" s="136">
        <f t="shared" si="13"/>
        <v>500</v>
      </c>
      <c r="U54" s="136">
        <f t="shared" si="13"/>
        <v>500</v>
      </c>
      <c r="V54" s="136">
        <f t="shared" si="13"/>
        <v>1000</v>
      </c>
      <c r="W54" s="136">
        <f t="shared" si="13"/>
        <v>1500</v>
      </c>
      <c r="X54" s="136">
        <f t="shared" si="13"/>
        <v>2000</v>
      </c>
      <c r="Y54" s="136">
        <f t="shared" si="14"/>
        <v>500</v>
      </c>
      <c r="Z54" s="136">
        <f t="shared" si="14"/>
        <v>500</v>
      </c>
      <c r="AA54" s="136">
        <f t="shared" si="14"/>
        <v>500</v>
      </c>
      <c r="AB54" s="136">
        <f t="shared" si="14"/>
        <v>1000</v>
      </c>
      <c r="AC54" s="136">
        <f t="shared" si="14"/>
        <v>1000</v>
      </c>
      <c r="AD54" s="136">
        <f t="shared" si="14"/>
        <v>2000</v>
      </c>
      <c r="AE54" s="136">
        <f t="shared" si="14"/>
        <v>2000</v>
      </c>
      <c r="AF54" s="136">
        <f t="shared" si="14"/>
        <v>500</v>
      </c>
      <c r="AG54" s="136">
        <f t="shared" si="14"/>
        <v>1000</v>
      </c>
      <c r="AH54" s="136">
        <f t="shared" si="14"/>
        <v>500</v>
      </c>
      <c r="AI54" s="136">
        <f t="shared" si="14"/>
        <v>500</v>
      </c>
      <c r="AJ54" s="136">
        <f t="shared" si="14"/>
        <v>1000</v>
      </c>
      <c r="AK54" s="136">
        <f t="shared" si="14"/>
        <v>1000</v>
      </c>
      <c r="AL54" s="136">
        <f t="shared" si="14"/>
        <v>500</v>
      </c>
      <c r="AM54" s="136">
        <f t="shared" si="14"/>
        <v>1000</v>
      </c>
      <c r="AN54" s="136">
        <f t="shared" si="14"/>
        <v>1000</v>
      </c>
      <c r="AQ54" s="40" t="str">
        <f t="shared" si="3"/>
        <v>1</v>
      </c>
    </row>
    <row r="55" spans="1:43" ht="15">
      <c r="A55" s="1">
        <f t="shared" si="15"/>
        <v>31</v>
      </c>
      <c r="B55" s="133" t="s">
        <v>62</v>
      </c>
      <c r="C55" s="134">
        <v>0</v>
      </c>
      <c r="D55" s="135"/>
      <c r="E55" s="129"/>
      <c r="F55" s="130">
        <f t="shared" si="12"/>
        <v>0</v>
      </c>
      <c r="G55" s="137">
        <f>COUNTIF(G$22:G$48,"&gt;0")*$C55</f>
        <v>0</v>
      </c>
      <c r="H55" s="137">
        <f>(COUNTIF(H$22:H$48,"&gt;0")-COUNTIF(G$22:G$48,"&gt;0"))*$C55</f>
        <v>0</v>
      </c>
      <c r="I55" s="137">
        <v>0</v>
      </c>
      <c r="J55" s="136">
        <v>0</v>
      </c>
      <c r="K55" s="136">
        <v>0</v>
      </c>
      <c r="L55" s="136">
        <v>0</v>
      </c>
      <c r="M55" s="136">
        <v>0</v>
      </c>
      <c r="N55" s="136">
        <v>0</v>
      </c>
      <c r="O55" s="136">
        <v>0</v>
      </c>
      <c r="P55" s="136">
        <v>0</v>
      </c>
      <c r="Q55" s="136">
        <v>0</v>
      </c>
      <c r="R55" s="136">
        <v>0</v>
      </c>
      <c r="S55" s="136">
        <v>0</v>
      </c>
      <c r="T55" s="136">
        <v>0</v>
      </c>
      <c r="U55" s="136">
        <v>0</v>
      </c>
      <c r="V55" s="136">
        <v>0</v>
      </c>
      <c r="W55" s="136">
        <v>0</v>
      </c>
      <c r="X55" s="136">
        <v>0</v>
      </c>
      <c r="Y55" s="136">
        <v>0</v>
      </c>
      <c r="Z55" s="136">
        <v>0</v>
      </c>
      <c r="AA55" s="136">
        <v>0</v>
      </c>
      <c r="AB55" s="136">
        <v>0</v>
      </c>
      <c r="AC55" s="136">
        <v>0</v>
      </c>
      <c r="AD55" s="136">
        <v>0</v>
      </c>
      <c r="AE55" s="136">
        <v>0</v>
      </c>
      <c r="AF55" s="136">
        <v>0</v>
      </c>
      <c r="AG55" s="136">
        <v>0</v>
      </c>
      <c r="AH55" s="136">
        <v>0</v>
      </c>
      <c r="AI55" s="136">
        <v>0</v>
      </c>
      <c r="AJ55" s="136">
        <v>0</v>
      </c>
      <c r="AK55" s="136">
        <v>0</v>
      </c>
      <c r="AL55" s="136">
        <v>0</v>
      </c>
      <c r="AM55" s="136">
        <v>0</v>
      </c>
      <c r="AN55" s="136">
        <v>0</v>
      </c>
      <c r="AQ55" s="40" t="str">
        <f>IF((OR((F55=""),(F55&gt;0))),"1","0")</f>
        <v>0</v>
      </c>
    </row>
    <row r="56" spans="1:43" ht="15">
      <c r="A56" s="1">
        <f t="shared" si="15"/>
        <v>32</v>
      </c>
      <c r="B56" s="133" t="s">
        <v>63</v>
      </c>
      <c r="C56" s="138">
        <f>175*(21*1)</f>
        <v>3675</v>
      </c>
      <c r="D56" s="135"/>
      <c r="E56" s="129"/>
      <c r="F56" s="130">
        <f t="shared" si="12"/>
        <v>3675</v>
      </c>
      <c r="G56" s="137">
        <v>0</v>
      </c>
      <c r="H56" s="137">
        <v>0</v>
      </c>
      <c r="I56" s="136">
        <v>0</v>
      </c>
      <c r="J56" s="136">
        <v>0</v>
      </c>
      <c r="K56" s="136">
        <v>0</v>
      </c>
      <c r="L56" s="136">
        <v>0</v>
      </c>
      <c r="M56" s="136">
        <v>0</v>
      </c>
      <c r="N56" s="136">
        <v>0</v>
      </c>
      <c r="O56" s="136">
        <v>0</v>
      </c>
      <c r="P56" s="136">
        <v>0</v>
      </c>
      <c r="Q56" s="136">
        <v>0</v>
      </c>
      <c r="R56" s="136">
        <v>0</v>
      </c>
      <c r="S56" s="136">
        <v>0</v>
      </c>
      <c r="T56" s="136">
        <v>0</v>
      </c>
      <c r="U56" s="136">
        <v>0</v>
      </c>
      <c r="V56" s="136">
        <v>0</v>
      </c>
      <c r="W56" s="136">
        <v>0</v>
      </c>
      <c r="X56" s="136">
        <v>0</v>
      </c>
      <c r="Y56" s="136">
        <v>0</v>
      </c>
      <c r="Z56" s="136">
        <v>0</v>
      </c>
      <c r="AA56" s="136">
        <v>0</v>
      </c>
      <c r="AB56" s="136">
        <v>0</v>
      </c>
      <c r="AC56" s="136">
        <v>0</v>
      </c>
      <c r="AD56" s="136">
        <v>0</v>
      </c>
      <c r="AE56" s="136">
        <v>0</v>
      </c>
      <c r="AF56" s="136">
        <v>0</v>
      </c>
      <c r="AG56" s="136">
        <v>0</v>
      </c>
      <c r="AH56" s="136">
        <v>0</v>
      </c>
      <c r="AI56" s="136">
        <v>0</v>
      </c>
      <c r="AJ56" s="136">
        <v>0</v>
      </c>
      <c r="AK56" s="136">
        <v>0</v>
      </c>
      <c r="AL56" s="136">
        <v>0</v>
      </c>
      <c r="AM56" s="136">
        <f>+$C56/2</f>
        <v>1837.5</v>
      </c>
      <c r="AN56" s="136">
        <f>+$C56/2</f>
        <v>1837.5</v>
      </c>
      <c r="AQ56" s="40" t="str">
        <f>IF((OR((F56=""),(F56&gt;0))),"1","0")</f>
        <v>1</v>
      </c>
    </row>
    <row r="57" spans="1:43" ht="15">
      <c r="A57" s="1">
        <f t="shared" si="15"/>
        <v>33</v>
      </c>
      <c r="B57" s="133" t="s">
        <v>64</v>
      </c>
      <c r="C57" s="138">
        <f>400*(21*1)</f>
        <v>8400</v>
      </c>
      <c r="D57" s="135"/>
      <c r="E57" s="129"/>
      <c r="F57" s="130">
        <f t="shared" si="12"/>
        <v>8400</v>
      </c>
      <c r="G57" s="137">
        <v>0</v>
      </c>
      <c r="H57" s="136">
        <v>0</v>
      </c>
      <c r="I57" s="136">
        <v>0</v>
      </c>
      <c r="J57" s="136">
        <v>0</v>
      </c>
      <c r="K57" s="136">
        <v>0</v>
      </c>
      <c r="L57" s="136">
        <v>0</v>
      </c>
      <c r="M57" s="136">
        <v>0</v>
      </c>
      <c r="N57" s="136">
        <v>0</v>
      </c>
      <c r="O57" s="136">
        <v>0</v>
      </c>
      <c r="P57" s="136">
        <v>0</v>
      </c>
      <c r="Q57" s="136">
        <v>0</v>
      </c>
      <c r="R57" s="136">
        <v>0</v>
      </c>
      <c r="S57" s="136">
        <v>0</v>
      </c>
      <c r="T57" s="136">
        <v>0</v>
      </c>
      <c r="U57" s="136">
        <v>0</v>
      </c>
      <c r="V57" s="136">
        <v>0</v>
      </c>
      <c r="W57" s="136">
        <v>0</v>
      </c>
      <c r="X57" s="136">
        <v>0</v>
      </c>
      <c r="Y57" s="136">
        <v>0</v>
      </c>
      <c r="Z57" s="136">
        <v>0</v>
      </c>
      <c r="AA57" s="136">
        <v>0</v>
      </c>
      <c r="AB57" s="136">
        <v>0</v>
      </c>
      <c r="AC57" s="136">
        <v>0</v>
      </c>
      <c r="AD57" s="136">
        <v>0</v>
      </c>
      <c r="AE57" s="136">
        <v>0</v>
      </c>
      <c r="AF57" s="136">
        <v>0</v>
      </c>
      <c r="AG57" s="136">
        <v>0</v>
      </c>
      <c r="AH57" s="136">
        <v>0</v>
      </c>
      <c r="AI57" s="136">
        <v>0</v>
      </c>
      <c r="AJ57" s="136">
        <v>0</v>
      </c>
      <c r="AK57" s="136">
        <v>0</v>
      </c>
      <c r="AL57" s="136">
        <v>0</v>
      </c>
      <c r="AM57" s="136">
        <f>+$C57/2</f>
        <v>4200</v>
      </c>
      <c r="AN57" s="136">
        <f>+$C57/2</f>
        <v>4200</v>
      </c>
      <c r="AQ57" s="40" t="str">
        <f>IF((OR((F57=""),(F57&gt;0))),"1","0")</f>
        <v>1</v>
      </c>
    </row>
    <row r="58" spans="1:43">
      <c r="A58" s="1">
        <f t="shared" si="15"/>
        <v>34</v>
      </c>
      <c r="B58" s="133"/>
      <c r="C58" s="139"/>
      <c r="D58" s="135"/>
      <c r="E58" s="129"/>
      <c r="F58" s="130">
        <f t="shared" si="12"/>
        <v>0</v>
      </c>
      <c r="G58" s="137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0</v>
      </c>
      <c r="O58" s="136">
        <v>0</v>
      </c>
      <c r="P58" s="136">
        <v>0</v>
      </c>
      <c r="Q58" s="136">
        <v>0</v>
      </c>
      <c r="R58" s="136">
        <v>0</v>
      </c>
      <c r="S58" s="136">
        <v>0</v>
      </c>
      <c r="T58" s="136">
        <v>0</v>
      </c>
      <c r="U58" s="136">
        <v>0</v>
      </c>
      <c r="V58" s="136">
        <v>0</v>
      </c>
      <c r="W58" s="136">
        <v>0</v>
      </c>
      <c r="X58" s="136">
        <v>0</v>
      </c>
      <c r="Y58" s="136">
        <v>0</v>
      </c>
      <c r="Z58" s="136">
        <v>0</v>
      </c>
      <c r="AA58" s="136">
        <v>0</v>
      </c>
      <c r="AB58" s="136">
        <v>0</v>
      </c>
      <c r="AC58" s="136">
        <v>0</v>
      </c>
      <c r="AD58" s="136">
        <v>0</v>
      </c>
      <c r="AE58" s="136">
        <v>0</v>
      </c>
      <c r="AF58" s="136">
        <v>0</v>
      </c>
      <c r="AG58" s="136">
        <v>0</v>
      </c>
      <c r="AH58" s="136">
        <v>0</v>
      </c>
      <c r="AI58" s="136">
        <v>0</v>
      </c>
      <c r="AJ58" s="136">
        <v>0</v>
      </c>
      <c r="AK58" s="136">
        <v>0</v>
      </c>
      <c r="AL58" s="136">
        <v>0</v>
      </c>
      <c r="AM58" s="136">
        <v>0</v>
      </c>
      <c r="AN58" s="136">
        <v>0</v>
      </c>
      <c r="AQ58" s="40" t="str">
        <f>IF((OR((F58=""),(F58&gt;0))),"1","0")</f>
        <v>0</v>
      </c>
    </row>
    <row r="59" spans="1:43" ht="15">
      <c r="A59" s="1">
        <f t="shared" si="15"/>
        <v>35</v>
      </c>
      <c r="B59" s="140" t="s">
        <v>65</v>
      </c>
      <c r="C59" s="134">
        <v>0</v>
      </c>
      <c r="D59" s="135"/>
      <c r="E59" s="129"/>
      <c r="F59" s="130">
        <f t="shared" si="12"/>
        <v>0</v>
      </c>
      <c r="G59" s="137">
        <f t="shared" ref="G59:G65" si="16">+$C59</f>
        <v>0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0</v>
      </c>
      <c r="S59" s="136">
        <v>0</v>
      </c>
      <c r="T59" s="136">
        <v>0</v>
      </c>
      <c r="U59" s="136">
        <v>0</v>
      </c>
      <c r="V59" s="136">
        <v>0</v>
      </c>
      <c r="W59" s="136">
        <v>0</v>
      </c>
      <c r="X59" s="136">
        <v>0</v>
      </c>
      <c r="Y59" s="136">
        <v>0</v>
      </c>
      <c r="Z59" s="136">
        <v>0</v>
      </c>
      <c r="AA59" s="136">
        <v>0</v>
      </c>
      <c r="AB59" s="136">
        <v>0</v>
      </c>
      <c r="AC59" s="136">
        <v>0</v>
      </c>
      <c r="AD59" s="136">
        <v>0</v>
      </c>
      <c r="AE59" s="136">
        <v>0</v>
      </c>
      <c r="AF59" s="136">
        <v>0</v>
      </c>
      <c r="AG59" s="136">
        <v>0</v>
      </c>
      <c r="AH59" s="136">
        <v>0</v>
      </c>
      <c r="AI59" s="136">
        <v>0</v>
      </c>
      <c r="AJ59" s="136">
        <v>0</v>
      </c>
      <c r="AK59" s="136">
        <v>0</v>
      </c>
      <c r="AL59" s="136">
        <v>0</v>
      </c>
      <c r="AM59" s="136">
        <v>0</v>
      </c>
      <c r="AN59" s="136">
        <v>0</v>
      </c>
      <c r="AQ59" s="40" t="str">
        <f t="shared" si="3"/>
        <v>0</v>
      </c>
    </row>
    <row r="60" spans="1:43" ht="15">
      <c r="A60" s="1">
        <f t="shared" si="15"/>
        <v>36</v>
      </c>
      <c r="B60" s="133" t="s">
        <v>66</v>
      </c>
      <c r="C60" s="134">
        <f>+C59*0.3</f>
        <v>0</v>
      </c>
      <c r="D60" s="135"/>
      <c r="E60" s="129"/>
      <c r="F60" s="130">
        <f t="shared" si="12"/>
        <v>0</v>
      </c>
      <c r="G60" s="137">
        <f t="shared" si="16"/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v>0</v>
      </c>
      <c r="W60" s="136">
        <v>0</v>
      </c>
      <c r="X60" s="136">
        <v>0</v>
      </c>
      <c r="Y60" s="136">
        <v>0</v>
      </c>
      <c r="Z60" s="136">
        <v>0</v>
      </c>
      <c r="AA60" s="136">
        <v>0</v>
      </c>
      <c r="AB60" s="136">
        <v>0</v>
      </c>
      <c r="AC60" s="136">
        <v>0</v>
      </c>
      <c r="AD60" s="136">
        <v>0</v>
      </c>
      <c r="AE60" s="136">
        <v>0</v>
      </c>
      <c r="AF60" s="136">
        <v>0</v>
      </c>
      <c r="AG60" s="136">
        <v>0</v>
      </c>
      <c r="AH60" s="136">
        <v>0</v>
      </c>
      <c r="AI60" s="136">
        <v>0</v>
      </c>
      <c r="AJ60" s="136">
        <v>0</v>
      </c>
      <c r="AK60" s="136">
        <v>0</v>
      </c>
      <c r="AL60" s="136">
        <v>0</v>
      </c>
      <c r="AM60" s="136">
        <v>0</v>
      </c>
      <c r="AN60" s="136">
        <v>0</v>
      </c>
      <c r="AQ60" s="40" t="str">
        <f>IF((OR((F60=""),(F60&gt;0))),"1","0")</f>
        <v>0</v>
      </c>
    </row>
    <row r="61" spans="1:43" ht="15">
      <c r="A61" s="1">
        <f>A60+1</f>
        <v>37</v>
      </c>
      <c r="B61" s="140" t="s">
        <v>67</v>
      </c>
      <c r="C61" s="134">
        <v>1450</v>
      </c>
      <c r="D61" s="135"/>
      <c r="E61" s="129"/>
      <c r="F61" s="130">
        <f t="shared" si="12"/>
        <v>4350</v>
      </c>
      <c r="G61" s="136">
        <f t="shared" si="16"/>
        <v>1450</v>
      </c>
      <c r="H61" s="136">
        <f>+$C61</f>
        <v>1450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0</v>
      </c>
      <c r="Y61" s="136">
        <v>0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0</v>
      </c>
      <c r="AK61" s="136">
        <v>0</v>
      </c>
      <c r="AL61" s="136">
        <v>0</v>
      </c>
      <c r="AM61" s="136">
        <f>+$C61</f>
        <v>1450</v>
      </c>
      <c r="AN61" s="136">
        <v>0</v>
      </c>
      <c r="AQ61" s="40" t="str">
        <f t="shared" si="3"/>
        <v>1</v>
      </c>
    </row>
    <row r="62" spans="1:43" ht="15">
      <c r="A62" s="1">
        <f t="shared" si="15"/>
        <v>38</v>
      </c>
      <c r="B62" s="133" t="s">
        <v>68</v>
      </c>
      <c r="C62" s="134">
        <v>0</v>
      </c>
      <c r="D62" s="135"/>
      <c r="E62" s="129"/>
      <c r="F62" s="130">
        <f t="shared" si="12"/>
        <v>0</v>
      </c>
      <c r="G62" s="136">
        <f t="shared" si="16"/>
        <v>0</v>
      </c>
      <c r="H62" s="136">
        <f>+$C62</f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  <c r="T62" s="136">
        <v>0</v>
      </c>
      <c r="U62" s="136">
        <v>0</v>
      </c>
      <c r="V62" s="136">
        <v>0</v>
      </c>
      <c r="W62" s="136">
        <v>0</v>
      </c>
      <c r="X62" s="136">
        <v>0</v>
      </c>
      <c r="Y62" s="136">
        <v>0</v>
      </c>
      <c r="Z62" s="136">
        <v>0</v>
      </c>
      <c r="AA62" s="136">
        <v>0</v>
      </c>
      <c r="AB62" s="136">
        <v>0</v>
      </c>
      <c r="AC62" s="136">
        <v>0</v>
      </c>
      <c r="AD62" s="136">
        <v>0</v>
      </c>
      <c r="AE62" s="136">
        <v>0</v>
      </c>
      <c r="AF62" s="136">
        <v>0</v>
      </c>
      <c r="AG62" s="136">
        <v>0</v>
      </c>
      <c r="AH62" s="136">
        <v>0</v>
      </c>
      <c r="AI62" s="136">
        <v>0</v>
      </c>
      <c r="AJ62" s="136">
        <v>0</v>
      </c>
      <c r="AK62" s="136">
        <v>0</v>
      </c>
      <c r="AL62" s="136">
        <v>0</v>
      </c>
      <c r="AM62" s="136">
        <f>+$C62</f>
        <v>0</v>
      </c>
      <c r="AN62" s="136">
        <v>0</v>
      </c>
      <c r="AQ62" s="40" t="str">
        <f>IF((OR((F62=""),(F62&gt;0))),"1","0")</f>
        <v>0</v>
      </c>
    </row>
    <row r="63" spans="1:43" ht="15">
      <c r="A63" s="1">
        <f t="shared" si="15"/>
        <v>39</v>
      </c>
      <c r="B63" s="140" t="s">
        <v>69</v>
      </c>
      <c r="C63" s="134">
        <v>1450</v>
      </c>
      <c r="D63" s="135"/>
      <c r="E63" s="129"/>
      <c r="F63" s="130">
        <f t="shared" si="12"/>
        <v>4350</v>
      </c>
      <c r="G63" s="136">
        <f t="shared" si="16"/>
        <v>1450</v>
      </c>
      <c r="H63" s="136">
        <f>+$C63</f>
        <v>1450</v>
      </c>
      <c r="I63" s="136">
        <v>0</v>
      </c>
      <c r="J63" s="136">
        <v>0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0</v>
      </c>
      <c r="AA63" s="136">
        <v>0</v>
      </c>
      <c r="AB63" s="136">
        <v>0</v>
      </c>
      <c r="AC63" s="136">
        <v>0</v>
      </c>
      <c r="AD63" s="136">
        <v>0</v>
      </c>
      <c r="AE63" s="136">
        <v>0</v>
      </c>
      <c r="AF63" s="136">
        <v>0</v>
      </c>
      <c r="AG63" s="136">
        <v>0</v>
      </c>
      <c r="AH63" s="136">
        <v>0</v>
      </c>
      <c r="AI63" s="136">
        <v>0</v>
      </c>
      <c r="AJ63" s="136">
        <v>0</v>
      </c>
      <c r="AK63" s="136">
        <v>0</v>
      </c>
      <c r="AL63" s="136">
        <v>0</v>
      </c>
      <c r="AM63" s="136">
        <v>0</v>
      </c>
      <c r="AN63" s="136">
        <f>+$C63</f>
        <v>1450</v>
      </c>
      <c r="AQ63" s="40" t="str">
        <f t="shared" si="3"/>
        <v>1</v>
      </c>
    </row>
    <row r="64" spans="1:43" ht="15">
      <c r="A64" s="1">
        <f t="shared" si="15"/>
        <v>40</v>
      </c>
      <c r="B64" s="133" t="s">
        <v>70</v>
      </c>
      <c r="C64" s="134">
        <v>0</v>
      </c>
      <c r="D64" s="135"/>
      <c r="E64" s="129"/>
      <c r="F64" s="130">
        <f t="shared" si="12"/>
        <v>0</v>
      </c>
      <c r="G64" s="136">
        <f t="shared" si="16"/>
        <v>0</v>
      </c>
      <c r="H64" s="136">
        <f>+$C64</f>
        <v>0</v>
      </c>
      <c r="I64" s="136">
        <v>0</v>
      </c>
      <c r="J64" s="136">
        <v>0</v>
      </c>
      <c r="K64" s="136">
        <v>0</v>
      </c>
      <c r="L64" s="136">
        <v>0</v>
      </c>
      <c r="M64" s="136">
        <v>0</v>
      </c>
      <c r="N64" s="136">
        <v>0</v>
      </c>
      <c r="O64" s="136">
        <v>0</v>
      </c>
      <c r="P64" s="136">
        <v>0</v>
      </c>
      <c r="Q64" s="136">
        <v>0</v>
      </c>
      <c r="R64" s="136">
        <v>0</v>
      </c>
      <c r="S64" s="136">
        <v>0</v>
      </c>
      <c r="T64" s="136">
        <v>0</v>
      </c>
      <c r="U64" s="136">
        <v>0</v>
      </c>
      <c r="V64" s="136">
        <v>0</v>
      </c>
      <c r="W64" s="136">
        <v>0</v>
      </c>
      <c r="X64" s="136">
        <v>0</v>
      </c>
      <c r="Y64" s="136">
        <v>0</v>
      </c>
      <c r="Z64" s="136">
        <v>0</v>
      </c>
      <c r="AA64" s="136">
        <v>0</v>
      </c>
      <c r="AB64" s="136">
        <v>0</v>
      </c>
      <c r="AC64" s="136">
        <v>0</v>
      </c>
      <c r="AD64" s="136">
        <v>0</v>
      </c>
      <c r="AE64" s="136">
        <v>0</v>
      </c>
      <c r="AF64" s="136">
        <v>0</v>
      </c>
      <c r="AG64" s="136">
        <v>0</v>
      </c>
      <c r="AH64" s="136">
        <v>0</v>
      </c>
      <c r="AI64" s="136">
        <v>0</v>
      </c>
      <c r="AJ64" s="136">
        <v>0</v>
      </c>
      <c r="AK64" s="136">
        <v>0</v>
      </c>
      <c r="AL64" s="136">
        <v>0</v>
      </c>
      <c r="AM64" s="136">
        <v>0</v>
      </c>
      <c r="AN64" s="136">
        <f>+$C64</f>
        <v>0</v>
      </c>
      <c r="AQ64" s="40" t="str">
        <f>IF((OR((F64=""),(F64&gt;0))),"1","0")</f>
        <v>0</v>
      </c>
    </row>
    <row r="65" spans="1:43" ht="15">
      <c r="A65" s="1">
        <f t="shared" si="15"/>
        <v>41</v>
      </c>
      <c r="B65" s="140" t="s">
        <v>71</v>
      </c>
      <c r="C65" s="134">
        <v>400</v>
      </c>
      <c r="D65" s="135"/>
      <c r="E65" s="129"/>
      <c r="F65" s="130">
        <f t="shared" si="12"/>
        <v>1600</v>
      </c>
      <c r="G65" s="136">
        <f t="shared" si="16"/>
        <v>400</v>
      </c>
      <c r="H65" s="136">
        <f>+$C65</f>
        <v>400</v>
      </c>
      <c r="I65" s="136">
        <v>0</v>
      </c>
      <c r="J65" s="136">
        <v>0</v>
      </c>
      <c r="K65" s="136">
        <v>0</v>
      </c>
      <c r="L65" s="136">
        <v>0</v>
      </c>
      <c r="M65" s="136">
        <v>0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  <c r="T65" s="136">
        <v>0</v>
      </c>
      <c r="U65" s="136">
        <v>0</v>
      </c>
      <c r="V65" s="136">
        <v>0</v>
      </c>
      <c r="W65" s="136">
        <v>0</v>
      </c>
      <c r="X65" s="136">
        <v>0</v>
      </c>
      <c r="Y65" s="136">
        <v>0</v>
      </c>
      <c r="Z65" s="136">
        <v>0</v>
      </c>
      <c r="AA65" s="136">
        <v>0</v>
      </c>
      <c r="AB65" s="136">
        <v>0</v>
      </c>
      <c r="AC65" s="136">
        <v>0</v>
      </c>
      <c r="AD65" s="136">
        <v>0</v>
      </c>
      <c r="AE65" s="136">
        <v>0</v>
      </c>
      <c r="AF65" s="136">
        <v>0</v>
      </c>
      <c r="AG65" s="136">
        <v>0</v>
      </c>
      <c r="AH65" s="136">
        <v>0</v>
      </c>
      <c r="AI65" s="136">
        <v>0</v>
      </c>
      <c r="AJ65" s="136">
        <v>0</v>
      </c>
      <c r="AK65" s="136">
        <v>0</v>
      </c>
      <c r="AL65" s="136">
        <v>0</v>
      </c>
      <c r="AM65" s="136">
        <f>+$C65</f>
        <v>400</v>
      </c>
      <c r="AN65" s="136">
        <f>+$C65</f>
        <v>400</v>
      </c>
      <c r="AQ65" s="40" t="str">
        <f t="shared" si="3"/>
        <v>1</v>
      </c>
    </row>
    <row r="66" spans="1:43" ht="13.5" thickBot="1">
      <c r="A66" s="1">
        <f>A65+1</f>
        <v>42</v>
      </c>
      <c r="B66" s="133" t="s">
        <v>72</v>
      </c>
      <c r="C66" s="141">
        <v>7726.4</v>
      </c>
      <c r="D66" s="141">
        <v>32049.25</v>
      </c>
      <c r="E66" s="141">
        <v>0</v>
      </c>
      <c r="F66" s="130">
        <f t="shared" si="12"/>
        <v>51087.15</v>
      </c>
      <c r="G66" s="136">
        <v>7726.4</v>
      </c>
      <c r="H66" s="136">
        <f>+$D66/1</f>
        <v>32049.25</v>
      </c>
      <c r="I66" s="136">
        <v>0</v>
      </c>
      <c r="J66" s="136">
        <v>0</v>
      </c>
      <c r="K66" s="136">
        <v>0</v>
      </c>
      <c r="L66" s="136">
        <v>0</v>
      </c>
      <c r="M66" s="136">
        <v>0</v>
      </c>
      <c r="N66" s="136">
        <v>0</v>
      </c>
      <c r="O66" s="136">
        <v>0</v>
      </c>
      <c r="P66" s="136">
        <v>0</v>
      </c>
      <c r="Q66" s="136">
        <v>0</v>
      </c>
      <c r="R66" s="136">
        <v>0</v>
      </c>
      <c r="S66" s="136">
        <v>0</v>
      </c>
      <c r="T66" s="136">
        <v>0</v>
      </c>
      <c r="U66" s="136">
        <v>0</v>
      </c>
      <c r="V66" s="136">
        <v>0</v>
      </c>
      <c r="W66" s="136">
        <v>0</v>
      </c>
      <c r="X66" s="136">
        <v>0</v>
      </c>
      <c r="Y66" s="136">
        <v>0</v>
      </c>
      <c r="Z66" s="136">
        <v>0</v>
      </c>
      <c r="AA66" s="136">
        <v>0</v>
      </c>
      <c r="AB66" s="136">
        <v>0</v>
      </c>
      <c r="AC66" s="136">
        <v>0</v>
      </c>
      <c r="AD66" s="136">
        <v>0</v>
      </c>
      <c r="AE66" s="136">
        <v>0</v>
      </c>
      <c r="AF66" s="136">
        <v>0</v>
      </c>
      <c r="AG66" s="136">
        <v>0</v>
      </c>
      <c r="AH66" s="136">
        <v>0</v>
      </c>
      <c r="AI66" s="136">
        <v>0</v>
      </c>
      <c r="AJ66" s="136">
        <v>0</v>
      </c>
      <c r="AK66" s="136">
        <v>0</v>
      </c>
      <c r="AL66" s="136">
        <v>0</v>
      </c>
      <c r="AM66" s="136">
        <v>5655.75</v>
      </c>
      <c r="AN66" s="136">
        <v>5655.75</v>
      </c>
      <c r="AQ66" s="40" t="str">
        <f t="shared" si="3"/>
        <v>1</v>
      </c>
    </row>
    <row r="67" spans="1:43" s="106" customFormat="1" ht="13.5" thickTop="1">
      <c r="A67" s="142"/>
      <c r="B67" s="107" t="s">
        <v>73</v>
      </c>
      <c r="C67" s="108"/>
      <c r="D67" s="109"/>
      <c r="E67" s="110"/>
      <c r="F67" s="143">
        <f>SUM(F52:F66)</f>
        <v>132443.96818181817</v>
      </c>
      <c r="G67" s="144">
        <f t="shared" ref="G67:AK67" si="17">SUM(G52:G66)</f>
        <v>11208.218181818182</v>
      </c>
      <c r="H67" s="145">
        <f t="shared" si="17"/>
        <v>48549.25</v>
      </c>
      <c r="I67" s="145">
        <f t="shared" si="17"/>
        <v>2400</v>
      </c>
      <c r="J67" s="145">
        <f t="shared" si="17"/>
        <v>1800</v>
      </c>
      <c r="K67" s="145">
        <f t="shared" si="17"/>
        <v>3000</v>
      </c>
      <c r="L67" s="145">
        <f t="shared" si="17"/>
        <v>1800</v>
      </c>
      <c r="M67" s="145">
        <f t="shared" si="17"/>
        <v>3000</v>
      </c>
      <c r="N67" s="145">
        <f t="shared" si="17"/>
        <v>4200</v>
      </c>
      <c r="O67" s="145">
        <f t="shared" si="17"/>
        <v>600</v>
      </c>
      <c r="P67" s="145">
        <f t="shared" si="17"/>
        <v>1200</v>
      </c>
      <c r="Q67" s="145">
        <f t="shared" si="17"/>
        <v>1200</v>
      </c>
      <c r="R67" s="145">
        <f t="shared" si="17"/>
        <v>1200</v>
      </c>
      <c r="S67" s="145">
        <f t="shared" si="17"/>
        <v>1200</v>
      </c>
      <c r="T67" s="145">
        <f t="shared" si="17"/>
        <v>600</v>
      </c>
      <c r="U67" s="145">
        <f t="shared" si="17"/>
        <v>600</v>
      </c>
      <c r="V67" s="145">
        <f t="shared" si="17"/>
        <v>1200</v>
      </c>
      <c r="W67" s="145">
        <f t="shared" si="17"/>
        <v>1800</v>
      </c>
      <c r="X67" s="145">
        <f t="shared" si="17"/>
        <v>2400</v>
      </c>
      <c r="Y67" s="145">
        <f t="shared" si="17"/>
        <v>600</v>
      </c>
      <c r="Z67" s="145">
        <f t="shared" si="17"/>
        <v>600</v>
      </c>
      <c r="AA67" s="145">
        <f t="shared" si="17"/>
        <v>600</v>
      </c>
      <c r="AB67" s="145">
        <f t="shared" si="17"/>
        <v>1200</v>
      </c>
      <c r="AC67" s="145">
        <f t="shared" si="17"/>
        <v>1200</v>
      </c>
      <c r="AD67" s="145">
        <f t="shared" si="17"/>
        <v>2400</v>
      </c>
      <c r="AE67" s="145">
        <f t="shared" si="17"/>
        <v>2400</v>
      </c>
      <c r="AF67" s="145">
        <f t="shared" si="17"/>
        <v>600</v>
      </c>
      <c r="AG67" s="145">
        <f t="shared" si="17"/>
        <v>1200</v>
      </c>
      <c r="AH67" s="145">
        <f t="shared" si="17"/>
        <v>600</v>
      </c>
      <c r="AI67" s="145">
        <f t="shared" si="17"/>
        <v>600</v>
      </c>
      <c r="AJ67" s="145">
        <f t="shared" si="17"/>
        <v>1200</v>
      </c>
      <c r="AK67" s="145">
        <f t="shared" si="17"/>
        <v>1200</v>
      </c>
      <c r="AL67" s="145">
        <f>SUM(AL52:AL66)</f>
        <v>600</v>
      </c>
      <c r="AM67" s="145">
        <f>SUM(AM52:AM66)</f>
        <v>14743.25</v>
      </c>
      <c r="AN67" s="145">
        <f>SUM(AN52:AN66)</f>
        <v>14743.25</v>
      </c>
      <c r="AQ67" s="40" t="str">
        <f t="shared" si="3"/>
        <v>1</v>
      </c>
    </row>
    <row r="68" spans="1:43">
      <c r="A68" s="9"/>
      <c r="B68" s="146"/>
      <c r="C68" s="9"/>
      <c r="D68" s="9"/>
      <c r="E68" s="10"/>
      <c r="F68" s="147"/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Q68" s="40" t="str">
        <f t="shared" si="3"/>
        <v>1</v>
      </c>
    </row>
    <row r="69" spans="1:43" s="69" customFormat="1">
      <c r="B69" s="74" t="s">
        <v>74</v>
      </c>
      <c r="C69" s="150"/>
      <c r="D69" s="75"/>
      <c r="E69" s="76"/>
      <c r="F69" s="77"/>
      <c r="G69" s="151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Q69" s="40" t="str">
        <f t="shared" si="3"/>
        <v>1</v>
      </c>
    </row>
    <row r="70" spans="1:43">
      <c r="A70" s="1">
        <f>A66+1</f>
        <v>43</v>
      </c>
      <c r="B70" s="153" t="s">
        <v>75</v>
      </c>
      <c r="C70" s="128">
        <v>1000</v>
      </c>
      <c r="D70" s="128"/>
      <c r="E70" s="154"/>
      <c r="F70" s="155">
        <f>SUBTOTAL(9,G70:AN70)</f>
        <v>1000</v>
      </c>
      <c r="G70" s="131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132">
        <v>0</v>
      </c>
      <c r="P70" s="132">
        <v>0</v>
      </c>
      <c r="Q70" s="132">
        <v>0</v>
      </c>
      <c r="R70" s="132">
        <v>0</v>
      </c>
      <c r="S70" s="132">
        <v>0</v>
      </c>
      <c r="T70" s="132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32">
        <v>0</v>
      </c>
      <c r="AG70" s="132">
        <v>0</v>
      </c>
      <c r="AH70" s="132">
        <v>0</v>
      </c>
      <c r="AI70" s="132">
        <v>0</v>
      </c>
      <c r="AJ70" s="132">
        <v>0</v>
      </c>
      <c r="AK70" s="132">
        <v>0</v>
      </c>
      <c r="AL70" s="132">
        <v>0</v>
      </c>
      <c r="AM70" s="136">
        <f>+$C70/2</f>
        <v>500</v>
      </c>
      <c r="AN70" s="136">
        <f>+$C70/2</f>
        <v>500</v>
      </c>
      <c r="AQ70" s="40" t="str">
        <f t="shared" si="3"/>
        <v>1</v>
      </c>
    </row>
    <row r="71" spans="1:43">
      <c r="A71" s="1">
        <f>A70+1</f>
        <v>44</v>
      </c>
      <c r="B71" s="133" t="s">
        <v>76</v>
      </c>
      <c r="C71" s="156"/>
      <c r="D71" s="135"/>
      <c r="E71" s="129"/>
      <c r="F71" s="130">
        <f>SUBTOTAL(9,G71:AN71)</f>
        <v>0</v>
      </c>
      <c r="G71" s="137">
        <v>0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v>0</v>
      </c>
      <c r="U71" s="136">
        <v>0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v>0</v>
      </c>
      <c r="AF71" s="136">
        <v>0</v>
      </c>
      <c r="AG71" s="136">
        <v>0</v>
      </c>
      <c r="AH71" s="136">
        <v>0</v>
      </c>
      <c r="AI71" s="136">
        <v>0</v>
      </c>
      <c r="AJ71" s="136">
        <v>0</v>
      </c>
      <c r="AK71" s="136">
        <v>0</v>
      </c>
      <c r="AL71" s="136">
        <v>0</v>
      </c>
      <c r="AM71" s="136">
        <v>0</v>
      </c>
      <c r="AN71" s="136">
        <v>0</v>
      </c>
      <c r="AQ71" s="40" t="str">
        <f t="shared" si="3"/>
        <v>0</v>
      </c>
    </row>
    <row r="72" spans="1:43">
      <c r="A72" s="1">
        <f>A71+1</f>
        <v>45</v>
      </c>
      <c r="B72" s="140" t="s">
        <v>77</v>
      </c>
      <c r="C72" s="156"/>
      <c r="D72" s="135"/>
      <c r="E72" s="129"/>
      <c r="F72" s="130">
        <f>SUBTOTAL(9,G72:AN72)</f>
        <v>0</v>
      </c>
      <c r="G72" s="137">
        <v>0</v>
      </c>
      <c r="H72" s="136">
        <v>0</v>
      </c>
      <c r="I72" s="136"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136">
        <v>0</v>
      </c>
      <c r="AI72" s="136">
        <v>0</v>
      </c>
      <c r="AJ72" s="136">
        <v>0</v>
      </c>
      <c r="AK72" s="136">
        <v>0</v>
      </c>
      <c r="AL72" s="136">
        <v>0</v>
      </c>
      <c r="AM72" s="136">
        <v>0</v>
      </c>
      <c r="AN72" s="136">
        <v>0</v>
      </c>
      <c r="AQ72" s="40" t="str">
        <f t="shared" si="3"/>
        <v>0</v>
      </c>
    </row>
    <row r="73" spans="1:43">
      <c r="A73" s="1">
        <f>A72+1</f>
        <v>46</v>
      </c>
      <c r="B73" s="140" t="s">
        <v>78</v>
      </c>
      <c r="C73" s="156"/>
      <c r="D73" s="135"/>
      <c r="E73" s="129"/>
      <c r="F73" s="130">
        <f>SUBTOTAL(9,G73:AN73)</f>
        <v>0</v>
      </c>
      <c r="G73" s="137">
        <v>0</v>
      </c>
      <c r="H73" s="136">
        <v>0</v>
      </c>
      <c r="I73" s="136">
        <v>0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  <c r="Y73" s="136">
        <v>0</v>
      </c>
      <c r="Z73" s="136">
        <v>0</v>
      </c>
      <c r="AA73" s="136">
        <v>0</v>
      </c>
      <c r="AB73" s="136">
        <v>0</v>
      </c>
      <c r="AC73" s="136">
        <v>0</v>
      </c>
      <c r="AD73" s="136">
        <v>0</v>
      </c>
      <c r="AE73" s="136">
        <v>0</v>
      </c>
      <c r="AF73" s="136">
        <v>0</v>
      </c>
      <c r="AG73" s="136">
        <v>0</v>
      </c>
      <c r="AH73" s="136">
        <v>0</v>
      </c>
      <c r="AI73" s="136">
        <v>0</v>
      </c>
      <c r="AJ73" s="136">
        <v>0</v>
      </c>
      <c r="AK73" s="136">
        <v>0</v>
      </c>
      <c r="AL73" s="136">
        <v>0</v>
      </c>
      <c r="AM73" s="136">
        <v>0</v>
      </c>
      <c r="AN73" s="136">
        <v>0</v>
      </c>
      <c r="AQ73" s="40" t="str">
        <f t="shared" si="3"/>
        <v>0</v>
      </c>
    </row>
    <row r="74" spans="1:43" ht="13.5" thickBot="1">
      <c r="A74" s="1">
        <f>A73+1</f>
        <v>47</v>
      </c>
      <c r="B74" s="140" t="s">
        <v>79</v>
      </c>
      <c r="C74" s="156"/>
      <c r="D74" s="135"/>
      <c r="E74" s="129"/>
      <c r="F74" s="130">
        <f>SUBTOTAL(9,G74:AN74)</f>
        <v>0</v>
      </c>
      <c r="G74" s="137">
        <v>0</v>
      </c>
      <c r="H74" s="136">
        <v>0</v>
      </c>
      <c r="I74" s="136">
        <v>0</v>
      </c>
      <c r="J74" s="136">
        <v>0</v>
      </c>
      <c r="K74" s="136">
        <v>0</v>
      </c>
      <c r="L74" s="136">
        <v>0</v>
      </c>
      <c r="M74" s="136">
        <v>0</v>
      </c>
      <c r="N74" s="136">
        <v>0</v>
      </c>
      <c r="O74" s="136">
        <v>0</v>
      </c>
      <c r="P74" s="136">
        <v>0</v>
      </c>
      <c r="Q74" s="136">
        <v>0</v>
      </c>
      <c r="R74" s="136">
        <v>0</v>
      </c>
      <c r="S74" s="136">
        <v>0</v>
      </c>
      <c r="T74" s="136">
        <v>0</v>
      </c>
      <c r="U74" s="136">
        <v>0</v>
      </c>
      <c r="V74" s="136">
        <v>0</v>
      </c>
      <c r="W74" s="136">
        <v>0</v>
      </c>
      <c r="X74" s="136">
        <v>0</v>
      </c>
      <c r="Y74" s="136">
        <v>0</v>
      </c>
      <c r="Z74" s="136">
        <v>0</v>
      </c>
      <c r="AA74" s="136">
        <v>0</v>
      </c>
      <c r="AB74" s="136">
        <v>0</v>
      </c>
      <c r="AC74" s="136">
        <v>0</v>
      </c>
      <c r="AD74" s="136">
        <v>0</v>
      </c>
      <c r="AE74" s="136">
        <v>0</v>
      </c>
      <c r="AF74" s="136">
        <v>0</v>
      </c>
      <c r="AG74" s="136">
        <v>0</v>
      </c>
      <c r="AH74" s="136">
        <v>0</v>
      </c>
      <c r="AI74" s="136">
        <v>0</v>
      </c>
      <c r="AJ74" s="136">
        <v>0</v>
      </c>
      <c r="AK74" s="136">
        <v>0</v>
      </c>
      <c r="AL74" s="136">
        <v>0</v>
      </c>
      <c r="AM74" s="136">
        <v>0</v>
      </c>
      <c r="AN74" s="136">
        <v>0</v>
      </c>
      <c r="AQ74" s="40" t="str">
        <f t="shared" si="3"/>
        <v>0</v>
      </c>
    </row>
    <row r="75" spans="1:43" s="106" customFormat="1" ht="13.5" thickTop="1">
      <c r="A75" s="142"/>
      <c r="B75" s="107" t="s">
        <v>80</v>
      </c>
      <c r="C75" s="108"/>
      <c r="D75" s="109"/>
      <c r="E75" s="110"/>
      <c r="F75" s="143">
        <f t="shared" ref="F75:AK75" si="18">SUM(F70:F74)</f>
        <v>1000</v>
      </c>
      <c r="G75" s="144">
        <f t="shared" si="18"/>
        <v>0</v>
      </c>
      <c r="H75" s="145">
        <f t="shared" si="18"/>
        <v>0</v>
      </c>
      <c r="I75" s="145">
        <f t="shared" si="18"/>
        <v>0</v>
      </c>
      <c r="J75" s="145">
        <f t="shared" si="18"/>
        <v>0</v>
      </c>
      <c r="K75" s="145">
        <f t="shared" si="18"/>
        <v>0</v>
      </c>
      <c r="L75" s="145">
        <f t="shared" si="18"/>
        <v>0</v>
      </c>
      <c r="M75" s="145">
        <f t="shared" si="18"/>
        <v>0</v>
      </c>
      <c r="N75" s="145">
        <f t="shared" si="18"/>
        <v>0</v>
      </c>
      <c r="O75" s="145">
        <f t="shared" si="18"/>
        <v>0</v>
      </c>
      <c r="P75" s="145">
        <f t="shared" si="18"/>
        <v>0</v>
      </c>
      <c r="Q75" s="145">
        <f t="shared" si="18"/>
        <v>0</v>
      </c>
      <c r="R75" s="145">
        <f t="shared" si="18"/>
        <v>0</v>
      </c>
      <c r="S75" s="145">
        <f t="shared" si="18"/>
        <v>0</v>
      </c>
      <c r="T75" s="145">
        <f t="shared" si="18"/>
        <v>0</v>
      </c>
      <c r="U75" s="145">
        <f t="shared" si="18"/>
        <v>0</v>
      </c>
      <c r="V75" s="145">
        <f t="shared" si="18"/>
        <v>0</v>
      </c>
      <c r="W75" s="145">
        <f t="shared" si="18"/>
        <v>0</v>
      </c>
      <c r="X75" s="145">
        <f t="shared" si="18"/>
        <v>0</v>
      </c>
      <c r="Y75" s="145">
        <f t="shared" si="18"/>
        <v>0</v>
      </c>
      <c r="Z75" s="145">
        <f t="shared" si="18"/>
        <v>0</v>
      </c>
      <c r="AA75" s="145">
        <f t="shared" si="18"/>
        <v>0</v>
      </c>
      <c r="AB75" s="145">
        <f t="shared" si="18"/>
        <v>0</v>
      </c>
      <c r="AC75" s="145">
        <f t="shared" si="18"/>
        <v>0</v>
      </c>
      <c r="AD75" s="145">
        <f t="shared" si="18"/>
        <v>0</v>
      </c>
      <c r="AE75" s="145">
        <f t="shared" si="18"/>
        <v>0</v>
      </c>
      <c r="AF75" s="145">
        <f t="shared" si="18"/>
        <v>0</v>
      </c>
      <c r="AG75" s="145">
        <f t="shared" si="18"/>
        <v>0</v>
      </c>
      <c r="AH75" s="145">
        <f t="shared" si="18"/>
        <v>0</v>
      </c>
      <c r="AI75" s="145">
        <f t="shared" si="18"/>
        <v>0</v>
      </c>
      <c r="AJ75" s="145">
        <f t="shared" si="18"/>
        <v>0</v>
      </c>
      <c r="AK75" s="145">
        <f t="shared" si="18"/>
        <v>0</v>
      </c>
      <c r="AL75" s="145">
        <f>SUM(AL70:AL74)</f>
        <v>0</v>
      </c>
      <c r="AM75" s="145">
        <f>SUM(AM70:AM74)</f>
        <v>500</v>
      </c>
      <c r="AN75" s="145">
        <f>SUM(AN70:AN74)</f>
        <v>500</v>
      </c>
      <c r="AQ75" s="40" t="str">
        <f t="shared" si="3"/>
        <v>1</v>
      </c>
    </row>
    <row r="76" spans="1:43">
      <c r="B76" s="146"/>
      <c r="C76" s="9"/>
      <c r="D76" s="9"/>
      <c r="E76" s="10"/>
      <c r="F76" s="11"/>
      <c r="G76" s="14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Q76" s="40" t="str">
        <f t="shared" si="3"/>
        <v>1</v>
      </c>
    </row>
    <row r="77" spans="1:43" s="69" customFormat="1">
      <c r="B77" s="74" t="s">
        <v>81</v>
      </c>
      <c r="C77" s="150"/>
      <c r="D77" s="75"/>
      <c r="E77" s="76"/>
      <c r="F77" s="77"/>
      <c r="G77" s="151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Q77" s="40" t="str">
        <f t="shared" si="3"/>
        <v>1</v>
      </c>
    </row>
    <row r="78" spans="1:43">
      <c r="A78" s="1">
        <f>A74+1</f>
        <v>48</v>
      </c>
      <c r="B78" s="153" t="s">
        <v>82</v>
      </c>
      <c r="C78" s="157"/>
      <c r="D78" s="128"/>
      <c r="E78" s="154"/>
      <c r="F78" s="155">
        <f t="shared" ref="F78:F85" si="19">SUBTOTAL(9,G78:AN78)</f>
        <v>0</v>
      </c>
      <c r="G78" s="131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  <c r="Q78" s="132">
        <v>0</v>
      </c>
      <c r="R78" s="132">
        <v>0</v>
      </c>
      <c r="S78" s="132">
        <v>0</v>
      </c>
      <c r="T78" s="132">
        <v>0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0</v>
      </c>
      <c r="AA78" s="132">
        <v>0</v>
      </c>
      <c r="AB78" s="132">
        <v>0</v>
      </c>
      <c r="AC78" s="132">
        <v>0</v>
      </c>
      <c r="AD78" s="132">
        <v>0</v>
      </c>
      <c r="AE78" s="132">
        <v>0</v>
      </c>
      <c r="AF78" s="132">
        <v>0</v>
      </c>
      <c r="AG78" s="132">
        <v>0</v>
      </c>
      <c r="AH78" s="132">
        <v>0</v>
      </c>
      <c r="AI78" s="132">
        <v>0</v>
      </c>
      <c r="AJ78" s="132">
        <v>0</v>
      </c>
      <c r="AK78" s="132">
        <v>0</v>
      </c>
      <c r="AL78" s="132">
        <v>0</v>
      </c>
      <c r="AM78" s="132">
        <v>0</v>
      </c>
      <c r="AN78" s="132">
        <v>0</v>
      </c>
      <c r="AQ78" s="40" t="str">
        <f t="shared" si="3"/>
        <v>0</v>
      </c>
    </row>
    <row r="79" spans="1:43">
      <c r="A79" s="1">
        <f t="shared" ref="A79:A85" si="20">A78+1</f>
        <v>49</v>
      </c>
      <c r="B79" s="140" t="s">
        <v>83</v>
      </c>
      <c r="C79" s="156"/>
      <c r="D79" s="135"/>
      <c r="E79" s="129"/>
      <c r="F79" s="130">
        <f t="shared" si="19"/>
        <v>0</v>
      </c>
      <c r="G79" s="137">
        <v>0</v>
      </c>
      <c r="H79" s="136">
        <v>0</v>
      </c>
      <c r="I79" s="136">
        <v>0</v>
      </c>
      <c r="J79" s="136">
        <v>0</v>
      </c>
      <c r="K79" s="136">
        <v>0</v>
      </c>
      <c r="L79" s="136">
        <v>0</v>
      </c>
      <c r="M79" s="136">
        <v>0</v>
      </c>
      <c r="N79" s="136">
        <v>0</v>
      </c>
      <c r="O79" s="136">
        <v>0</v>
      </c>
      <c r="P79" s="136">
        <v>0</v>
      </c>
      <c r="Q79" s="136">
        <v>0</v>
      </c>
      <c r="R79" s="136">
        <v>0</v>
      </c>
      <c r="S79" s="136">
        <v>0</v>
      </c>
      <c r="T79" s="136">
        <v>0</v>
      </c>
      <c r="U79" s="136">
        <v>0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  <c r="AF79" s="136">
        <v>0</v>
      </c>
      <c r="AG79" s="136">
        <v>0</v>
      </c>
      <c r="AH79" s="136">
        <v>0</v>
      </c>
      <c r="AI79" s="136">
        <v>0</v>
      </c>
      <c r="AJ79" s="136">
        <v>0</v>
      </c>
      <c r="AK79" s="136">
        <v>0</v>
      </c>
      <c r="AL79" s="136">
        <v>0</v>
      </c>
      <c r="AM79" s="136">
        <v>0</v>
      </c>
      <c r="AN79" s="136">
        <v>0</v>
      </c>
      <c r="AQ79" s="40" t="str">
        <f t="shared" si="3"/>
        <v>0</v>
      </c>
    </row>
    <row r="80" spans="1:43">
      <c r="A80" s="1">
        <f t="shared" si="20"/>
        <v>50</v>
      </c>
      <c r="B80" s="140" t="s">
        <v>48</v>
      </c>
      <c r="C80" s="156"/>
      <c r="D80" s="135"/>
      <c r="E80" s="129"/>
      <c r="F80" s="130">
        <f t="shared" si="19"/>
        <v>0</v>
      </c>
      <c r="G80" s="137">
        <v>0</v>
      </c>
      <c r="H80" s="136">
        <v>0</v>
      </c>
      <c r="I80" s="136">
        <v>0</v>
      </c>
      <c r="J80" s="136">
        <v>0</v>
      </c>
      <c r="K80" s="136">
        <v>0</v>
      </c>
      <c r="L80" s="136">
        <v>0</v>
      </c>
      <c r="M80" s="136">
        <v>0</v>
      </c>
      <c r="N80" s="136">
        <v>0</v>
      </c>
      <c r="O80" s="136">
        <v>0</v>
      </c>
      <c r="P80" s="136">
        <v>0</v>
      </c>
      <c r="Q80" s="136">
        <v>0</v>
      </c>
      <c r="R80" s="136">
        <v>0</v>
      </c>
      <c r="S80" s="136">
        <v>0</v>
      </c>
      <c r="T80" s="136">
        <v>0</v>
      </c>
      <c r="U80" s="136">
        <v>0</v>
      </c>
      <c r="V80" s="136">
        <v>0</v>
      </c>
      <c r="W80" s="136">
        <v>0</v>
      </c>
      <c r="X80" s="136">
        <v>0</v>
      </c>
      <c r="Y80" s="136">
        <v>0</v>
      </c>
      <c r="Z80" s="136">
        <v>0</v>
      </c>
      <c r="AA80" s="136">
        <v>0</v>
      </c>
      <c r="AB80" s="136">
        <v>0</v>
      </c>
      <c r="AC80" s="136">
        <v>0</v>
      </c>
      <c r="AD80" s="136">
        <v>0</v>
      </c>
      <c r="AE80" s="136">
        <v>0</v>
      </c>
      <c r="AF80" s="136">
        <v>0</v>
      </c>
      <c r="AG80" s="136">
        <v>0</v>
      </c>
      <c r="AH80" s="136">
        <v>0</v>
      </c>
      <c r="AI80" s="136">
        <v>0</v>
      </c>
      <c r="AJ80" s="136">
        <v>0</v>
      </c>
      <c r="AK80" s="136">
        <v>0</v>
      </c>
      <c r="AL80" s="136">
        <v>0</v>
      </c>
      <c r="AM80" s="136">
        <v>0</v>
      </c>
      <c r="AN80" s="136">
        <v>0</v>
      </c>
      <c r="AQ80" s="40" t="str">
        <f t="shared" si="3"/>
        <v>0</v>
      </c>
    </row>
    <row r="81" spans="1:43">
      <c r="A81" s="1">
        <f t="shared" si="20"/>
        <v>51</v>
      </c>
      <c r="B81" s="140"/>
      <c r="C81" s="156"/>
      <c r="D81" s="135"/>
      <c r="E81" s="129"/>
      <c r="F81" s="130">
        <f t="shared" si="19"/>
        <v>0</v>
      </c>
      <c r="G81" s="137">
        <v>0</v>
      </c>
      <c r="H81" s="136">
        <v>0</v>
      </c>
      <c r="I81" s="136">
        <v>0</v>
      </c>
      <c r="J81" s="136">
        <v>0</v>
      </c>
      <c r="K81" s="136">
        <v>0</v>
      </c>
      <c r="L81" s="136">
        <v>0</v>
      </c>
      <c r="M81" s="136">
        <v>0</v>
      </c>
      <c r="N81" s="136">
        <v>0</v>
      </c>
      <c r="O81" s="136">
        <v>0</v>
      </c>
      <c r="P81" s="136">
        <v>0</v>
      </c>
      <c r="Q81" s="136">
        <v>0</v>
      </c>
      <c r="R81" s="136">
        <v>0</v>
      </c>
      <c r="S81" s="136">
        <v>0</v>
      </c>
      <c r="T81" s="136">
        <v>0</v>
      </c>
      <c r="U81" s="136">
        <v>0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6">
        <v>0</v>
      </c>
      <c r="AF81" s="136">
        <v>0</v>
      </c>
      <c r="AG81" s="136">
        <v>0</v>
      </c>
      <c r="AH81" s="136">
        <v>0</v>
      </c>
      <c r="AI81" s="136">
        <v>0</v>
      </c>
      <c r="AJ81" s="136">
        <v>0</v>
      </c>
      <c r="AK81" s="136">
        <v>0</v>
      </c>
      <c r="AL81" s="136">
        <v>0</v>
      </c>
      <c r="AM81" s="136">
        <v>0</v>
      </c>
      <c r="AN81" s="136">
        <v>0</v>
      </c>
      <c r="AQ81" s="40" t="str">
        <f t="shared" si="3"/>
        <v>0</v>
      </c>
    </row>
    <row r="82" spans="1:43">
      <c r="A82" s="1">
        <f t="shared" si="20"/>
        <v>52</v>
      </c>
      <c r="B82" s="140"/>
      <c r="C82" s="156"/>
      <c r="D82" s="135"/>
      <c r="E82" s="129"/>
      <c r="F82" s="130">
        <f t="shared" si="19"/>
        <v>0</v>
      </c>
      <c r="G82" s="137">
        <v>0</v>
      </c>
      <c r="H82" s="136">
        <v>0</v>
      </c>
      <c r="I82" s="136">
        <v>0</v>
      </c>
      <c r="J82" s="136">
        <v>0</v>
      </c>
      <c r="K82" s="136">
        <v>0</v>
      </c>
      <c r="L82" s="136">
        <v>0</v>
      </c>
      <c r="M82" s="136">
        <v>0</v>
      </c>
      <c r="N82" s="136">
        <v>0</v>
      </c>
      <c r="O82" s="136">
        <v>0</v>
      </c>
      <c r="P82" s="136">
        <v>0</v>
      </c>
      <c r="Q82" s="136">
        <v>0</v>
      </c>
      <c r="R82" s="136">
        <v>0</v>
      </c>
      <c r="S82" s="136">
        <v>0</v>
      </c>
      <c r="T82" s="136">
        <v>0</v>
      </c>
      <c r="U82" s="136">
        <v>0</v>
      </c>
      <c r="V82" s="136">
        <v>0</v>
      </c>
      <c r="W82" s="136">
        <v>0</v>
      </c>
      <c r="X82" s="136">
        <v>0</v>
      </c>
      <c r="Y82" s="136">
        <v>0</v>
      </c>
      <c r="Z82" s="136">
        <v>0</v>
      </c>
      <c r="AA82" s="136">
        <v>0</v>
      </c>
      <c r="AB82" s="136">
        <v>0</v>
      </c>
      <c r="AC82" s="136">
        <v>0</v>
      </c>
      <c r="AD82" s="136">
        <v>0</v>
      </c>
      <c r="AE82" s="136">
        <v>0</v>
      </c>
      <c r="AF82" s="136">
        <v>0</v>
      </c>
      <c r="AG82" s="136">
        <v>0</v>
      </c>
      <c r="AH82" s="136">
        <v>0</v>
      </c>
      <c r="AI82" s="136">
        <v>0</v>
      </c>
      <c r="AJ82" s="136">
        <v>0</v>
      </c>
      <c r="AK82" s="136">
        <v>0</v>
      </c>
      <c r="AL82" s="136">
        <v>0</v>
      </c>
      <c r="AM82" s="136">
        <v>0</v>
      </c>
      <c r="AN82" s="136">
        <v>0</v>
      </c>
      <c r="AQ82" s="40" t="str">
        <f>IF((OR((F82=""),(F82&gt;0))),"1","0")</f>
        <v>0</v>
      </c>
    </row>
    <row r="83" spans="1:43">
      <c r="A83" s="1">
        <f t="shared" si="20"/>
        <v>53</v>
      </c>
      <c r="B83" s="140"/>
      <c r="C83" s="156"/>
      <c r="D83" s="135"/>
      <c r="E83" s="129"/>
      <c r="F83" s="130">
        <f t="shared" si="19"/>
        <v>0</v>
      </c>
      <c r="G83" s="137">
        <v>0</v>
      </c>
      <c r="H83" s="136">
        <v>0</v>
      </c>
      <c r="I83" s="136">
        <v>0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0</v>
      </c>
      <c r="T83" s="136">
        <v>0</v>
      </c>
      <c r="U83" s="136">
        <v>0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v>0</v>
      </c>
      <c r="AF83" s="136">
        <v>0</v>
      </c>
      <c r="AG83" s="136">
        <v>0</v>
      </c>
      <c r="AH83" s="136">
        <v>0</v>
      </c>
      <c r="AI83" s="136">
        <v>0</v>
      </c>
      <c r="AJ83" s="136">
        <v>0</v>
      </c>
      <c r="AK83" s="136">
        <v>0</v>
      </c>
      <c r="AL83" s="136">
        <v>0</v>
      </c>
      <c r="AM83" s="136">
        <v>0</v>
      </c>
      <c r="AN83" s="136">
        <v>0</v>
      </c>
      <c r="AQ83" s="40" t="str">
        <f>IF((OR((F83=""),(F83&gt;0))),"1","0")</f>
        <v>0</v>
      </c>
    </row>
    <row r="84" spans="1:43">
      <c r="A84" s="1">
        <f t="shared" si="20"/>
        <v>54</v>
      </c>
      <c r="B84" s="140"/>
      <c r="C84" s="156"/>
      <c r="D84" s="135"/>
      <c r="E84" s="129"/>
      <c r="F84" s="130">
        <f t="shared" si="19"/>
        <v>0</v>
      </c>
      <c r="G84" s="137">
        <v>0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6">
        <v>0</v>
      </c>
      <c r="Q84" s="136">
        <v>0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v>0</v>
      </c>
      <c r="AF84" s="136">
        <v>0</v>
      </c>
      <c r="AG84" s="136">
        <v>0</v>
      </c>
      <c r="AH84" s="136">
        <v>0</v>
      </c>
      <c r="AI84" s="136">
        <v>0</v>
      </c>
      <c r="AJ84" s="136">
        <v>0</v>
      </c>
      <c r="AK84" s="136">
        <v>0</v>
      </c>
      <c r="AL84" s="136">
        <v>0</v>
      </c>
      <c r="AM84" s="136">
        <v>0</v>
      </c>
      <c r="AN84" s="136">
        <v>0</v>
      </c>
      <c r="AQ84" s="40" t="str">
        <f>IF((OR((F84=""),(F84&gt;0))),"1","0")</f>
        <v>0</v>
      </c>
    </row>
    <row r="85" spans="1:43" ht="13.5" thickBot="1">
      <c r="A85" s="1">
        <f t="shared" si="20"/>
        <v>55</v>
      </c>
      <c r="B85" s="140"/>
      <c r="C85" s="156"/>
      <c r="D85" s="135"/>
      <c r="E85" s="129"/>
      <c r="F85" s="130">
        <f t="shared" si="19"/>
        <v>0</v>
      </c>
      <c r="G85" s="137">
        <v>0</v>
      </c>
      <c r="H85" s="136">
        <v>0</v>
      </c>
      <c r="I85" s="136">
        <v>0</v>
      </c>
      <c r="J85" s="136">
        <v>0</v>
      </c>
      <c r="K85" s="136">
        <v>0</v>
      </c>
      <c r="L85" s="136">
        <v>0</v>
      </c>
      <c r="M85" s="136">
        <v>0</v>
      </c>
      <c r="N85" s="136">
        <v>0</v>
      </c>
      <c r="O85" s="136">
        <v>0</v>
      </c>
      <c r="P85" s="136">
        <v>0</v>
      </c>
      <c r="Q85" s="136">
        <v>0</v>
      </c>
      <c r="R85" s="136">
        <v>0</v>
      </c>
      <c r="S85" s="136">
        <v>0</v>
      </c>
      <c r="T85" s="136">
        <v>0</v>
      </c>
      <c r="U85" s="136">
        <v>0</v>
      </c>
      <c r="V85" s="136">
        <v>0</v>
      </c>
      <c r="W85" s="136">
        <v>0</v>
      </c>
      <c r="X85" s="136">
        <v>0</v>
      </c>
      <c r="Y85" s="136">
        <v>0</v>
      </c>
      <c r="Z85" s="136">
        <v>0</v>
      </c>
      <c r="AA85" s="136">
        <v>0</v>
      </c>
      <c r="AB85" s="136">
        <v>0</v>
      </c>
      <c r="AC85" s="136">
        <v>0</v>
      </c>
      <c r="AD85" s="136">
        <v>0</v>
      </c>
      <c r="AE85" s="136">
        <v>0</v>
      </c>
      <c r="AF85" s="136">
        <v>0</v>
      </c>
      <c r="AG85" s="136">
        <v>0</v>
      </c>
      <c r="AH85" s="136">
        <v>0</v>
      </c>
      <c r="AI85" s="136">
        <v>0</v>
      </c>
      <c r="AJ85" s="136">
        <v>0</v>
      </c>
      <c r="AK85" s="136">
        <v>0</v>
      </c>
      <c r="AL85" s="136">
        <v>0</v>
      </c>
      <c r="AM85" s="136">
        <v>0</v>
      </c>
      <c r="AN85" s="136">
        <v>0</v>
      </c>
      <c r="AQ85" s="40" t="str">
        <f>IF((OR((F85=""),(F85&gt;0))),"1","0")</f>
        <v>0</v>
      </c>
    </row>
    <row r="86" spans="1:43" s="106" customFormat="1" ht="14.25" thickTop="1" thickBot="1">
      <c r="A86" s="142"/>
      <c r="B86" s="158" t="s">
        <v>80</v>
      </c>
      <c r="C86" s="159"/>
      <c r="D86" s="160"/>
      <c r="E86" s="161"/>
      <c r="F86" s="162">
        <f t="shared" ref="F86:AK86" si="21">SUM(F78:F85)</f>
        <v>0</v>
      </c>
      <c r="G86" s="163">
        <f t="shared" si="21"/>
        <v>0</v>
      </c>
      <c r="H86" s="164">
        <f t="shared" si="21"/>
        <v>0</v>
      </c>
      <c r="I86" s="164">
        <f t="shared" si="21"/>
        <v>0</v>
      </c>
      <c r="J86" s="164">
        <f t="shared" si="21"/>
        <v>0</v>
      </c>
      <c r="K86" s="164">
        <f t="shared" si="21"/>
        <v>0</v>
      </c>
      <c r="L86" s="164">
        <f t="shared" si="21"/>
        <v>0</v>
      </c>
      <c r="M86" s="164">
        <f t="shared" si="21"/>
        <v>0</v>
      </c>
      <c r="N86" s="164">
        <f t="shared" si="21"/>
        <v>0</v>
      </c>
      <c r="O86" s="164">
        <f t="shared" si="21"/>
        <v>0</v>
      </c>
      <c r="P86" s="164">
        <f t="shared" si="21"/>
        <v>0</v>
      </c>
      <c r="Q86" s="164">
        <f t="shared" si="21"/>
        <v>0</v>
      </c>
      <c r="R86" s="164">
        <f t="shared" si="21"/>
        <v>0</v>
      </c>
      <c r="S86" s="164">
        <f t="shared" si="21"/>
        <v>0</v>
      </c>
      <c r="T86" s="164">
        <f t="shared" si="21"/>
        <v>0</v>
      </c>
      <c r="U86" s="164">
        <f t="shared" si="21"/>
        <v>0</v>
      </c>
      <c r="V86" s="164">
        <f t="shared" si="21"/>
        <v>0</v>
      </c>
      <c r="W86" s="164">
        <f t="shared" si="21"/>
        <v>0</v>
      </c>
      <c r="X86" s="164">
        <f t="shared" si="21"/>
        <v>0</v>
      </c>
      <c r="Y86" s="164">
        <f t="shared" si="21"/>
        <v>0</v>
      </c>
      <c r="Z86" s="164">
        <f t="shared" si="21"/>
        <v>0</v>
      </c>
      <c r="AA86" s="164">
        <f t="shared" si="21"/>
        <v>0</v>
      </c>
      <c r="AB86" s="164">
        <f t="shared" si="21"/>
        <v>0</v>
      </c>
      <c r="AC86" s="164">
        <f t="shared" si="21"/>
        <v>0</v>
      </c>
      <c r="AD86" s="164">
        <f t="shared" si="21"/>
        <v>0</v>
      </c>
      <c r="AE86" s="164">
        <f t="shared" si="21"/>
        <v>0</v>
      </c>
      <c r="AF86" s="164">
        <f t="shared" si="21"/>
        <v>0</v>
      </c>
      <c r="AG86" s="164">
        <f t="shared" si="21"/>
        <v>0</v>
      </c>
      <c r="AH86" s="164">
        <f t="shared" si="21"/>
        <v>0</v>
      </c>
      <c r="AI86" s="164">
        <f t="shared" si="21"/>
        <v>0</v>
      </c>
      <c r="AJ86" s="164">
        <f t="shared" si="21"/>
        <v>0</v>
      </c>
      <c r="AK86" s="164">
        <f t="shared" si="21"/>
        <v>0</v>
      </c>
      <c r="AL86" s="164">
        <f>SUM(AL78:AL85)</f>
        <v>0</v>
      </c>
      <c r="AM86" s="164">
        <f>SUM(AM78:AM85)</f>
        <v>0</v>
      </c>
      <c r="AN86" s="164">
        <f>SUM(AN78:AN85)</f>
        <v>0</v>
      </c>
      <c r="AQ86" s="40" t="str">
        <f t="shared" si="3"/>
        <v>0</v>
      </c>
    </row>
    <row r="87" spans="1:43">
      <c r="F87" s="11"/>
    </row>
    <row r="88" spans="1:43">
      <c r="F88" s="3">
        <f>SUM(F67,F75,)</f>
        <v>133443.96818181817</v>
      </c>
    </row>
  </sheetData>
  <autoFilter ref="AQ13:AQ86"/>
  <dataValidations count="3">
    <dataValidation type="list" allowBlank="1" showInputMessage="1" showErrorMessage="1" sqref="D22:D48">
      <formula1>"ManTech,Subcontractor,Consultant,LocalNational"</formula1>
    </dataValidation>
    <dataValidation type="list" allowBlank="1" showInputMessage="1" showErrorMessage="1" error="Please enter either Government (Govt) or Contractor (Contr) for each labor category." sqref="E22:E24 E27:E48">
      <formula1>"Govt,Contr,Govt_Sub"</formula1>
    </dataValidation>
    <dataValidation type="list" allowBlank="1" showInputMessage="1" showErrorMessage="1" error="Please enter either Government (Govt) or Contractor (Contr) for each labor category." sqref="E25:E26">
      <formula1>"Govt,Contr"</formula1>
    </dataValidation>
  </dataValidations>
  <printOptions gridLines="1"/>
  <pageMargins left="0" right="0" top="1" bottom="1" header="0.5" footer="0.5"/>
  <pageSetup paperSize="5" scale="56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Q88"/>
  <sheetViews>
    <sheetView showGridLines="0" topLeftCell="A10" zoomScale="70" zoomScaleNormal="70" workbookViewId="0">
      <pane xSplit="6" ySplit="11" topLeftCell="G21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outlineLevelRow="1" outlineLevelCol="1"/>
  <cols>
    <col min="1" max="1" width="4.140625" style="1" bestFit="1" customWidth="1"/>
    <col min="2" max="2" width="23.5703125" style="1" customWidth="1"/>
    <col min="3" max="3" width="11.5703125" style="1" customWidth="1"/>
    <col min="4" max="4" width="6.42578125" style="1" customWidth="1"/>
    <col min="5" max="5" width="5.5703125" style="2" customWidth="1"/>
    <col min="6" max="6" width="19" style="3" customWidth="1"/>
    <col min="7" max="8" width="22.5703125" style="1" hidden="1" customWidth="1" outlineLevel="1"/>
    <col min="9" max="9" width="22.5703125" style="1" customWidth="1" collapsed="1"/>
    <col min="10" max="12" width="22.5703125" style="1" customWidth="1"/>
    <col min="13" max="13" width="15.28515625" style="1" customWidth="1"/>
    <col min="14" max="37" width="22.5703125" style="1" customWidth="1"/>
    <col min="38" max="38" width="15.7109375" style="1" customWidth="1"/>
    <col min="39" max="39" width="15.5703125" style="1" customWidth="1"/>
    <col min="40" max="40" width="15.85546875" style="1" customWidth="1"/>
    <col min="41" max="16384" width="9.140625" style="1"/>
  </cols>
  <sheetData>
    <row r="1" spans="2:43">
      <c r="B1" s="1" t="s">
        <v>0</v>
      </c>
      <c r="C1" s="1" t="s">
        <v>86</v>
      </c>
    </row>
    <row r="2" spans="2:43">
      <c r="B2" s="1" t="s">
        <v>1</v>
      </c>
      <c r="C2" s="1" t="s">
        <v>87</v>
      </c>
    </row>
    <row r="3" spans="2:43">
      <c r="B3" s="1" t="s">
        <v>2</v>
      </c>
      <c r="C3" s="1" t="s">
        <v>88</v>
      </c>
      <c r="J3" s="4"/>
      <c r="K3" s="1" t="s">
        <v>3</v>
      </c>
    </row>
    <row r="4" spans="2:43" s="5" customFormat="1" ht="13.5" thickBot="1">
      <c r="B4" s="5" t="s">
        <v>4</v>
      </c>
      <c r="C4" s="5" t="s">
        <v>89</v>
      </c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2:43" s="9" customFormat="1"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2:43" s="9" customFormat="1" outlineLevel="1">
      <c r="B6" s="13" t="s">
        <v>5</v>
      </c>
      <c r="C6" s="14">
        <v>220</v>
      </c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2:43" s="9" customFormat="1">
      <c r="B7" s="15"/>
      <c r="E7" s="10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2:43">
      <c r="C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2:43" s="23" customFormat="1" ht="15">
      <c r="B9" s="18" t="s">
        <v>181</v>
      </c>
      <c r="C9" s="18"/>
      <c r="D9" s="19"/>
      <c r="E9" s="20"/>
      <c r="F9" s="21"/>
      <c r="G9" s="22">
        <v>1</v>
      </c>
      <c r="H9" s="22">
        <f>G9+1</f>
        <v>2</v>
      </c>
      <c r="I9" s="22">
        <f t="shared" ref="I9:O9" si="0">H9+1</f>
        <v>3</v>
      </c>
      <c r="J9" s="22">
        <f t="shared" si="0"/>
        <v>4</v>
      </c>
      <c r="K9" s="22">
        <f t="shared" si="0"/>
        <v>5</v>
      </c>
      <c r="L9" s="22">
        <f t="shared" si="0"/>
        <v>6</v>
      </c>
      <c r="M9" s="22">
        <f t="shared" si="0"/>
        <v>7</v>
      </c>
      <c r="N9" s="22">
        <f t="shared" si="0"/>
        <v>8</v>
      </c>
      <c r="O9" s="22">
        <f t="shared" si="0"/>
        <v>9</v>
      </c>
      <c r="P9" s="22">
        <f>O9+1</f>
        <v>10</v>
      </c>
      <c r="Q9" s="22">
        <f>P9+1</f>
        <v>11</v>
      </c>
      <c r="R9" s="22">
        <f t="shared" ref="R9:AK9" si="1">Q9+1</f>
        <v>12</v>
      </c>
      <c r="S9" s="22">
        <f t="shared" si="1"/>
        <v>13</v>
      </c>
      <c r="T9" s="22">
        <f t="shared" si="1"/>
        <v>14</v>
      </c>
      <c r="U9" s="22">
        <f t="shared" si="1"/>
        <v>15</v>
      </c>
      <c r="V9" s="22">
        <f t="shared" si="1"/>
        <v>16</v>
      </c>
      <c r="W9" s="22">
        <f t="shared" si="1"/>
        <v>17</v>
      </c>
      <c r="X9" s="22">
        <f t="shared" si="1"/>
        <v>18</v>
      </c>
      <c r="Y9" s="22">
        <f t="shared" si="1"/>
        <v>19</v>
      </c>
      <c r="Z9" s="22">
        <f t="shared" si="1"/>
        <v>20</v>
      </c>
      <c r="AA9" s="22">
        <f t="shared" si="1"/>
        <v>21</v>
      </c>
      <c r="AB9" s="22">
        <f t="shared" si="1"/>
        <v>22</v>
      </c>
      <c r="AC9" s="22">
        <f t="shared" si="1"/>
        <v>23</v>
      </c>
      <c r="AD9" s="22">
        <f t="shared" si="1"/>
        <v>24</v>
      </c>
      <c r="AE9" s="22">
        <f t="shared" si="1"/>
        <v>25</v>
      </c>
      <c r="AF9" s="22">
        <f t="shared" si="1"/>
        <v>26</v>
      </c>
      <c r="AG9" s="22">
        <f t="shared" si="1"/>
        <v>27</v>
      </c>
      <c r="AH9" s="22">
        <f t="shared" si="1"/>
        <v>28</v>
      </c>
      <c r="AI9" s="22">
        <f t="shared" si="1"/>
        <v>29</v>
      </c>
      <c r="AJ9" s="22">
        <f t="shared" si="1"/>
        <v>30</v>
      </c>
      <c r="AK9" s="22">
        <f t="shared" si="1"/>
        <v>31</v>
      </c>
      <c r="AL9" s="22">
        <f>AK9+1</f>
        <v>32</v>
      </c>
      <c r="AM9" s="22">
        <f>AL9+1</f>
        <v>33</v>
      </c>
      <c r="AN9" s="22">
        <f>AM9+1</f>
        <v>34</v>
      </c>
    </row>
    <row r="10" spans="2:43" s="23" customFormat="1" ht="15">
      <c r="B10" s="166">
        <f>ROUNDUP(SUMIF($I10:$AN10,"X",$I$20:$AN$20),0)</f>
        <v>45</v>
      </c>
      <c r="C10" s="18"/>
      <c r="D10" s="19"/>
      <c r="E10" s="20"/>
      <c r="F10" s="21" t="s">
        <v>6</v>
      </c>
      <c r="G10" s="22"/>
      <c r="H10" s="22"/>
      <c r="I10" s="22" t="s">
        <v>7</v>
      </c>
      <c r="J10" s="22"/>
      <c r="K10" s="22" t="s">
        <v>7</v>
      </c>
      <c r="L10" s="22"/>
      <c r="M10" s="22"/>
      <c r="N10" s="22" t="s">
        <v>7</v>
      </c>
      <c r="O10" s="22"/>
      <c r="P10" s="22" t="s">
        <v>7</v>
      </c>
      <c r="Q10" s="22" t="s">
        <v>7</v>
      </c>
      <c r="R10" s="22" t="s">
        <v>7</v>
      </c>
      <c r="S10" s="22" t="s">
        <v>7</v>
      </c>
      <c r="T10" s="22"/>
      <c r="U10" s="22" t="s">
        <v>7</v>
      </c>
      <c r="V10" s="22"/>
      <c r="W10" s="22"/>
      <c r="X10" s="22" t="s">
        <v>7</v>
      </c>
      <c r="Y10" s="22" t="s">
        <v>7</v>
      </c>
      <c r="Z10" s="22"/>
      <c r="AA10" s="22" t="s">
        <v>85</v>
      </c>
      <c r="AB10" s="22"/>
      <c r="AC10" s="22"/>
      <c r="AD10" s="22" t="s">
        <v>7</v>
      </c>
      <c r="AE10" s="22"/>
      <c r="AF10" s="22"/>
      <c r="AG10" s="22" t="s">
        <v>7</v>
      </c>
      <c r="AH10" s="22" t="s">
        <v>7</v>
      </c>
      <c r="AI10" s="22"/>
      <c r="AJ10" s="22" t="s">
        <v>7</v>
      </c>
      <c r="AK10" s="22" t="s">
        <v>7</v>
      </c>
      <c r="AL10" s="22"/>
      <c r="AM10" s="22"/>
      <c r="AN10" s="22" t="s">
        <v>7</v>
      </c>
    </row>
    <row r="11" spans="2:43" s="23" customFormat="1" ht="15">
      <c r="B11" s="166">
        <f t="shared" ref="B11:B12" si="2">ROUNDUP(SUMIF($I11:$AN11,"X",$I$20:$AN$20),0)</f>
        <v>13</v>
      </c>
      <c r="C11" s="18"/>
      <c r="D11" s="19"/>
      <c r="E11" s="20"/>
      <c r="F11" s="21" t="s">
        <v>8</v>
      </c>
      <c r="G11" s="22"/>
      <c r="H11" s="22"/>
      <c r="I11" s="22"/>
      <c r="J11" s="22"/>
      <c r="K11" s="22"/>
      <c r="L11" s="22" t="s">
        <v>7</v>
      </c>
      <c r="M11" s="22"/>
      <c r="N11" s="22"/>
      <c r="O11" s="22" t="s">
        <v>7</v>
      </c>
      <c r="P11" s="22"/>
      <c r="Q11" s="22"/>
      <c r="R11" s="22"/>
      <c r="S11" s="22"/>
      <c r="T11" s="22"/>
      <c r="U11" s="22"/>
      <c r="V11" s="22" t="s">
        <v>7</v>
      </c>
      <c r="W11" s="22"/>
      <c r="X11" s="22"/>
      <c r="Y11" s="22"/>
      <c r="Z11" s="22" t="s">
        <v>7</v>
      </c>
      <c r="AA11" s="22"/>
      <c r="AB11" s="22" t="s">
        <v>7</v>
      </c>
      <c r="AC11" s="22"/>
      <c r="AD11" s="22"/>
      <c r="AE11" s="22"/>
      <c r="AF11" s="22" t="s">
        <v>7</v>
      </c>
      <c r="AG11" s="22"/>
      <c r="AH11" s="22"/>
      <c r="AI11" s="22"/>
      <c r="AJ11" s="22"/>
      <c r="AK11" s="22"/>
      <c r="AL11" s="22"/>
      <c r="AM11" s="22" t="s">
        <v>7</v>
      </c>
      <c r="AN11" s="22"/>
    </row>
    <row r="12" spans="2:43" s="23" customFormat="1" ht="15.75" thickBot="1">
      <c r="B12" s="166">
        <f t="shared" si="2"/>
        <v>10</v>
      </c>
      <c r="C12" s="18"/>
      <c r="D12" s="19"/>
      <c r="E12" s="20"/>
      <c r="F12" s="21" t="s">
        <v>9</v>
      </c>
      <c r="G12" s="22"/>
      <c r="H12" s="22"/>
      <c r="I12" s="22" t="s">
        <v>7</v>
      </c>
      <c r="J12" s="22" t="s">
        <v>7</v>
      </c>
      <c r="K12" s="22"/>
      <c r="L12" s="22"/>
      <c r="M12" s="22"/>
      <c r="N12" s="22"/>
      <c r="O12" s="22"/>
      <c r="P12" s="22"/>
      <c r="Q12" s="22"/>
      <c r="R12" s="22"/>
      <c r="S12" s="22"/>
      <c r="T12" s="22" t="s">
        <v>7</v>
      </c>
      <c r="U12" s="22"/>
      <c r="V12" s="22"/>
      <c r="W12" s="22"/>
      <c r="X12" s="22"/>
      <c r="Y12" s="22" t="s">
        <v>7</v>
      </c>
      <c r="Z12" s="22"/>
      <c r="AA12" s="22"/>
      <c r="AB12" s="22"/>
      <c r="AC12" s="22"/>
      <c r="AD12" s="22"/>
      <c r="AE12" s="22"/>
      <c r="AF12" s="22"/>
      <c r="AG12" s="22"/>
      <c r="AH12" s="22" t="s">
        <v>7</v>
      </c>
      <c r="AI12" s="22"/>
      <c r="AJ12" s="22"/>
      <c r="AK12" s="22"/>
      <c r="AL12" s="22"/>
      <c r="AM12" s="22"/>
      <c r="AN12" s="22"/>
    </row>
    <row r="13" spans="2:43" s="25" customFormat="1" ht="13.5" thickBot="1">
      <c r="B13" s="24" t="s">
        <v>10</v>
      </c>
      <c r="C13" s="24"/>
      <c r="E13" s="26"/>
      <c r="F13" s="27" t="s">
        <v>11</v>
      </c>
      <c r="G13" s="28" t="s">
        <v>90</v>
      </c>
      <c r="H13" s="29" t="s">
        <v>91</v>
      </c>
      <c r="I13" s="30">
        <v>1</v>
      </c>
      <c r="J13" s="29">
        <v>2</v>
      </c>
      <c r="K13" s="30">
        <v>3</v>
      </c>
      <c r="L13" s="31">
        <v>4.0999999999999996</v>
      </c>
      <c r="M13" s="29">
        <v>4.2</v>
      </c>
      <c r="N13" s="30">
        <v>4.3</v>
      </c>
      <c r="O13" s="31">
        <v>5.0999999999999996</v>
      </c>
      <c r="P13" s="30">
        <v>5.2</v>
      </c>
      <c r="Q13" s="30">
        <v>5.3</v>
      </c>
      <c r="R13" s="30">
        <v>5.4</v>
      </c>
      <c r="S13" s="30">
        <v>5.5</v>
      </c>
      <c r="T13" s="29">
        <v>6.1</v>
      </c>
      <c r="U13" s="30">
        <v>6.2</v>
      </c>
      <c r="V13" s="31">
        <v>7.1</v>
      </c>
      <c r="W13" s="29">
        <v>7.2</v>
      </c>
      <c r="X13" s="30">
        <v>7.3</v>
      </c>
      <c r="Y13" s="30">
        <v>8</v>
      </c>
      <c r="Z13" s="31">
        <v>9.1</v>
      </c>
      <c r="AA13" s="30">
        <v>19</v>
      </c>
      <c r="AB13" s="31">
        <v>10.1</v>
      </c>
      <c r="AC13" s="29">
        <v>10.199999999999999</v>
      </c>
      <c r="AD13" s="30">
        <v>10.3</v>
      </c>
      <c r="AE13" s="29">
        <v>10.4</v>
      </c>
      <c r="AF13" s="31">
        <v>11.1</v>
      </c>
      <c r="AG13" s="30">
        <v>11.2</v>
      </c>
      <c r="AH13" s="30">
        <v>12</v>
      </c>
      <c r="AI13" s="29">
        <v>13.1</v>
      </c>
      <c r="AJ13" s="30">
        <v>13.2</v>
      </c>
      <c r="AK13" s="30">
        <v>14</v>
      </c>
      <c r="AL13" s="29">
        <v>15</v>
      </c>
      <c r="AM13" s="29">
        <v>16</v>
      </c>
      <c r="AN13" s="30">
        <v>16.2</v>
      </c>
      <c r="AQ13" s="32" t="s">
        <v>12</v>
      </c>
    </row>
    <row r="14" spans="2:43" s="17" customFormat="1" ht="13.5" customHeight="1" thickBot="1">
      <c r="B14" s="33"/>
      <c r="C14" s="34"/>
      <c r="D14" s="34"/>
      <c r="E14" s="35"/>
      <c r="F14" s="36" t="s">
        <v>13</v>
      </c>
      <c r="G14" s="28" t="s">
        <v>92</v>
      </c>
      <c r="H14" s="37" t="s">
        <v>93</v>
      </c>
      <c r="I14" s="38" t="s">
        <v>94</v>
      </c>
      <c r="J14" s="37" t="s">
        <v>95</v>
      </c>
      <c r="K14" s="38" t="s">
        <v>95</v>
      </c>
      <c r="L14" s="39" t="s">
        <v>96</v>
      </c>
      <c r="M14" s="37" t="s">
        <v>96</v>
      </c>
      <c r="N14" s="38" t="s">
        <v>96</v>
      </c>
      <c r="O14" s="39" t="s">
        <v>97</v>
      </c>
      <c r="P14" s="38" t="s">
        <v>97</v>
      </c>
      <c r="Q14" s="38" t="s">
        <v>97</v>
      </c>
      <c r="R14" s="38" t="s">
        <v>97</v>
      </c>
      <c r="S14" s="38" t="s">
        <v>97</v>
      </c>
      <c r="T14" s="37" t="s">
        <v>98</v>
      </c>
      <c r="U14" s="38" t="s">
        <v>98</v>
      </c>
      <c r="V14" s="39" t="s">
        <v>99</v>
      </c>
      <c r="W14" s="37" t="s">
        <v>100</v>
      </c>
      <c r="X14" s="38" t="s">
        <v>100</v>
      </c>
      <c r="Y14" s="38" t="s">
        <v>101</v>
      </c>
      <c r="Z14" s="39" t="s">
        <v>102</v>
      </c>
      <c r="AA14" s="38" t="s">
        <v>102</v>
      </c>
      <c r="AB14" s="39" t="s">
        <v>103</v>
      </c>
      <c r="AC14" s="37" t="s">
        <v>103</v>
      </c>
      <c r="AD14" s="38" t="s">
        <v>103</v>
      </c>
      <c r="AE14" s="37" t="s">
        <v>103</v>
      </c>
      <c r="AF14" s="39" t="s">
        <v>104</v>
      </c>
      <c r="AG14" s="38" t="s">
        <v>105</v>
      </c>
      <c r="AH14" s="38" t="s">
        <v>106</v>
      </c>
      <c r="AI14" s="37" t="s">
        <v>107</v>
      </c>
      <c r="AJ14" s="38" t="s">
        <v>107</v>
      </c>
      <c r="AK14" s="38" t="s">
        <v>108</v>
      </c>
      <c r="AL14" s="37" t="s">
        <v>109</v>
      </c>
      <c r="AM14" s="37" t="s">
        <v>110</v>
      </c>
      <c r="AN14" s="38" t="s">
        <v>110</v>
      </c>
      <c r="AQ14" s="40" t="str">
        <f>IF((OR((F14=""),(F14&gt;0))),"1","0")</f>
        <v>1</v>
      </c>
    </row>
    <row r="15" spans="2:43" s="17" customFormat="1" ht="13.5" thickBot="1">
      <c r="B15" s="41"/>
      <c r="C15" s="42"/>
      <c r="D15" s="42"/>
      <c r="E15" s="43"/>
      <c r="F15" s="36" t="s">
        <v>14</v>
      </c>
      <c r="G15" s="44" t="s">
        <v>92</v>
      </c>
      <c r="H15" s="44" t="s">
        <v>93</v>
      </c>
      <c r="I15" s="45" t="s">
        <v>111</v>
      </c>
      <c r="J15" s="44" t="s">
        <v>112</v>
      </c>
      <c r="K15" s="45" t="s">
        <v>113</v>
      </c>
      <c r="L15" s="46" t="s">
        <v>114</v>
      </c>
      <c r="M15" s="44" t="s">
        <v>115</v>
      </c>
      <c r="N15" s="45" t="s">
        <v>116</v>
      </c>
      <c r="O15" s="46" t="s">
        <v>117</v>
      </c>
      <c r="P15" s="45" t="s">
        <v>118</v>
      </c>
      <c r="Q15" s="45" t="s">
        <v>119</v>
      </c>
      <c r="R15" s="45" t="s">
        <v>120</v>
      </c>
      <c r="S15" s="45" t="s">
        <v>121</v>
      </c>
      <c r="T15" s="44" t="s">
        <v>122</v>
      </c>
      <c r="U15" s="45" t="s">
        <v>123</v>
      </c>
      <c r="V15" s="46" t="s">
        <v>124</v>
      </c>
      <c r="W15" s="44" t="s">
        <v>125</v>
      </c>
      <c r="X15" s="45" t="s">
        <v>126</v>
      </c>
      <c r="Y15" s="45" t="s">
        <v>127</v>
      </c>
      <c r="Z15" s="46" t="s">
        <v>128</v>
      </c>
      <c r="AA15" s="45" t="s">
        <v>129</v>
      </c>
      <c r="AB15" s="46" t="s">
        <v>130</v>
      </c>
      <c r="AC15" s="44" t="s">
        <v>131</v>
      </c>
      <c r="AD15" s="45" t="s">
        <v>132</v>
      </c>
      <c r="AE15" s="44" t="s">
        <v>133</v>
      </c>
      <c r="AF15" s="46" t="s">
        <v>134</v>
      </c>
      <c r="AG15" s="45" t="s">
        <v>135</v>
      </c>
      <c r="AH15" s="45" t="s">
        <v>136</v>
      </c>
      <c r="AI15" s="44" t="s">
        <v>137</v>
      </c>
      <c r="AJ15" s="45" t="s">
        <v>138</v>
      </c>
      <c r="AK15" s="45" t="s">
        <v>139</v>
      </c>
      <c r="AL15" s="44" t="s">
        <v>140</v>
      </c>
      <c r="AM15" s="44" t="s">
        <v>141</v>
      </c>
      <c r="AN15" s="45" t="s">
        <v>142</v>
      </c>
      <c r="AQ15" s="40"/>
    </row>
    <row r="16" spans="2:43" s="54" customFormat="1" ht="95.25" customHeight="1" thickBot="1">
      <c r="B16" s="47"/>
      <c r="C16" s="48"/>
      <c r="D16" s="48"/>
      <c r="E16" s="49"/>
      <c r="F16" s="50" t="s">
        <v>15</v>
      </c>
      <c r="G16" s="51" t="s">
        <v>92</v>
      </c>
      <c r="H16" s="51" t="s">
        <v>93</v>
      </c>
      <c r="I16" s="52" t="s">
        <v>143</v>
      </c>
      <c r="J16" s="51" t="s">
        <v>144</v>
      </c>
      <c r="K16" s="52" t="s">
        <v>145</v>
      </c>
      <c r="L16" s="53" t="s">
        <v>146</v>
      </c>
      <c r="M16" s="51" t="s">
        <v>147</v>
      </c>
      <c r="N16" s="52" t="s">
        <v>148</v>
      </c>
      <c r="O16" s="53" t="s">
        <v>149</v>
      </c>
      <c r="P16" s="52" t="s">
        <v>150</v>
      </c>
      <c r="Q16" s="52" t="s">
        <v>151</v>
      </c>
      <c r="R16" s="52" t="s">
        <v>152</v>
      </c>
      <c r="S16" s="52" t="s">
        <v>153</v>
      </c>
      <c r="T16" s="51" t="s">
        <v>154</v>
      </c>
      <c r="U16" s="52" t="s">
        <v>155</v>
      </c>
      <c r="V16" s="53" t="s">
        <v>156</v>
      </c>
      <c r="W16" s="51" t="s">
        <v>157</v>
      </c>
      <c r="X16" s="52" t="s">
        <v>158</v>
      </c>
      <c r="Y16" s="52" t="s">
        <v>159</v>
      </c>
      <c r="Z16" s="53" t="s">
        <v>160</v>
      </c>
      <c r="AA16" s="52" t="s">
        <v>161</v>
      </c>
      <c r="AB16" s="53" t="s">
        <v>162</v>
      </c>
      <c r="AC16" s="51" t="s">
        <v>163</v>
      </c>
      <c r="AD16" s="52" t="s">
        <v>164</v>
      </c>
      <c r="AE16" s="51" t="s">
        <v>165</v>
      </c>
      <c r="AF16" s="53" t="s">
        <v>166</v>
      </c>
      <c r="AG16" s="52" t="s">
        <v>167</v>
      </c>
      <c r="AH16" s="52" t="s">
        <v>168</v>
      </c>
      <c r="AI16" s="51" t="s">
        <v>169</v>
      </c>
      <c r="AJ16" s="52" t="s">
        <v>170</v>
      </c>
      <c r="AK16" s="52" t="s">
        <v>171</v>
      </c>
      <c r="AL16" s="51" t="s">
        <v>172</v>
      </c>
      <c r="AM16" s="51" t="s">
        <v>173</v>
      </c>
      <c r="AN16" s="52" t="s">
        <v>174</v>
      </c>
      <c r="AQ16" s="55"/>
    </row>
    <row r="17" spans="1:43" s="17" customFormat="1" ht="30" hidden="1" customHeight="1" thickBot="1">
      <c r="B17" s="41"/>
      <c r="C17" s="42"/>
      <c r="D17" s="42"/>
      <c r="E17" s="43"/>
      <c r="F17" s="36" t="s">
        <v>16</v>
      </c>
      <c r="G17" s="44" t="s">
        <v>175</v>
      </c>
      <c r="H17" s="44" t="s">
        <v>175</v>
      </c>
      <c r="I17" s="45" t="s">
        <v>176</v>
      </c>
      <c r="J17" s="44" t="s">
        <v>176</v>
      </c>
      <c r="K17" s="45" t="s">
        <v>177</v>
      </c>
      <c r="L17" s="46" t="s">
        <v>177</v>
      </c>
      <c r="M17" s="44" t="s">
        <v>177</v>
      </c>
      <c r="N17" s="45" t="s">
        <v>178</v>
      </c>
      <c r="O17" s="46" t="s">
        <v>178</v>
      </c>
      <c r="P17" s="45">
        <v>3.26</v>
      </c>
      <c r="Q17" s="45" t="s">
        <v>177</v>
      </c>
      <c r="R17" s="45" t="s">
        <v>176</v>
      </c>
      <c r="S17" s="45" t="s">
        <v>177</v>
      </c>
      <c r="T17" s="44">
        <v>3.1</v>
      </c>
      <c r="U17" s="45">
        <v>3.4</v>
      </c>
      <c r="V17" s="46">
        <v>3.6</v>
      </c>
      <c r="W17" s="44">
        <v>3.6</v>
      </c>
      <c r="X17" s="45">
        <v>3.6</v>
      </c>
      <c r="Y17" s="45">
        <v>3.11</v>
      </c>
      <c r="Z17" s="46">
        <v>3.17</v>
      </c>
      <c r="AA17" s="45">
        <v>3.17</v>
      </c>
      <c r="AB17" s="46">
        <v>3.12</v>
      </c>
      <c r="AC17" s="44">
        <v>3.12</v>
      </c>
      <c r="AD17" s="45">
        <v>3.12</v>
      </c>
      <c r="AE17" s="44">
        <v>3.12</v>
      </c>
      <c r="AF17" s="46">
        <v>3.13</v>
      </c>
      <c r="AG17" s="45">
        <v>3.13</v>
      </c>
      <c r="AH17" s="45" t="s">
        <v>179</v>
      </c>
      <c r="AI17" s="44">
        <v>3.27</v>
      </c>
      <c r="AJ17" s="45">
        <v>3.27</v>
      </c>
      <c r="AK17" s="45">
        <v>3.28</v>
      </c>
      <c r="AL17" s="44">
        <v>3.29</v>
      </c>
      <c r="AM17" s="44" t="s">
        <v>180</v>
      </c>
      <c r="AN17" s="45" t="s">
        <v>180</v>
      </c>
      <c r="AQ17" s="40"/>
    </row>
    <row r="18" spans="1:43" s="17" customFormat="1">
      <c r="B18" s="41"/>
      <c r="C18" s="56"/>
      <c r="D18" s="42"/>
      <c r="E18" s="43"/>
      <c r="F18" s="57"/>
      <c r="G18" s="165"/>
      <c r="H18" s="61"/>
      <c r="I18" s="60"/>
      <c r="J18" s="61"/>
      <c r="K18" s="60"/>
      <c r="L18" s="61"/>
      <c r="M18" s="61"/>
      <c r="N18" s="60"/>
      <c r="O18" s="61"/>
      <c r="P18" s="60"/>
      <c r="Q18" s="60"/>
      <c r="R18" s="60"/>
      <c r="S18" s="60"/>
      <c r="T18" s="61"/>
      <c r="U18" s="60"/>
      <c r="V18" s="61"/>
      <c r="W18" s="61"/>
      <c r="X18" s="60"/>
      <c r="Y18" s="60"/>
      <c r="Z18" s="61"/>
      <c r="AA18" s="60"/>
      <c r="AB18" s="61"/>
      <c r="AC18" s="61"/>
      <c r="AD18" s="60"/>
      <c r="AE18" s="61"/>
      <c r="AF18" s="61"/>
      <c r="AG18" s="60"/>
      <c r="AH18" s="60"/>
      <c r="AI18" s="61"/>
      <c r="AJ18" s="60"/>
      <c r="AK18" s="60"/>
      <c r="AL18" s="61"/>
      <c r="AM18" s="61"/>
      <c r="AN18" s="60"/>
      <c r="AQ18" s="40"/>
    </row>
    <row r="19" spans="1:43" s="62" customFormat="1">
      <c r="B19" s="63" t="s">
        <v>19</v>
      </c>
      <c r="C19" s="63" t="s">
        <v>20</v>
      </c>
      <c r="D19" s="64" t="s">
        <v>21</v>
      </c>
      <c r="E19" s="65" t="s">
        <v>22</v>
      </c>
      <c r="F19" s="66" t="s">
        <v>23</v>
      </c>
      <c r="G19" s="67" t="s">
        <v>24</v>
      </c>
      <c r="H19" s="64" t="s">
        <v>24</v>
      </c>
      <c r="I19" s="68" t="s">
        <v>24</v>
      </c>
      <c r="J19" s="64" t="s">
        <v>24</v>
      </c>
      <c r="K19" s="68" t="s">
        <v>24</v>
      </c>
      <c r="L19" s="64" t="s">
        <v>24</v>
      </c>
      <c r="M19" s="64" t="s">
        <v>24</v>
      </c>
      <c r="N19" s="68" t="s">
        <v>24</v>
      </c>
      <c r="O19" s="64" t="s">
        <v>24</v>
      </c>
      <c r="P19" s="68" t="s">
        <v>24</v>
      </c>
      <c r="Q19" s="68" t="s">
        <v>24</v>
      </c>
      <c r="R19" s="68" t="s">
        <v>24</v>
      </c>
      <c r="S19" s="68" t="s">
        <v>24</v>
      </c>
      <c r="T19" s="64" t="s">
        <v>24</v>
      </c>
      <c r="U19" s="68" t="s">
        <v>24</v>
      </c>
      <c r="V19" s="64" t="s">
        <v>24</v>
      </c>
      <c r="W19" s="64" t="s">
        <v>24</v>
      </c>
      <c r="X19" s="68" t="s">
        <v>24</v>
      </c>
      <c r="Y19" s="68" t="s">
        <v>24</v>
      </c>
      <c r="Z19" s="64" t="s">
        <v>24</v>
      </c>
      <c r="AA19" s="68" t="s">
        <v>24</v>
      </c>
      <c r="AB19" s="64" t="s">
        <v>24</v>
      </c>
      <c r="AC19" s="64" t="s">
        <v>24</v>
      </c>
      <c r="AD19" s="68" t="s">
        <v>24</v>
      </c>
      <c r="AE19" s="64" t="s">
        <v>24</v>
      </c>
      <c r="AF19" s="64" t="s">
        <v>24</v>
      </c>
      <c r="AG19" s="68" t="s">
        <v>24</v>
      </c>
      <c r="AH19" s="68" t="s">
        <v>24</v>
      </c>
      <c r="AI19" s="64" t="s">
        <v>24</v>
      </c>
      <c r="AJ19" s="68" t="s">
        <v>24</v>
      </c>
      <c r="AK19" s="68" t="s">
        <v>24</v>
      </c>
      <c r="AL19" s="64" t="s">
        <v>24</v>
      </c>
      <c r="AM19" s="64" t="s">
        <v>24</v>
      </c>
      <c r="AN19" s="68" t="s">
        <v>24</v>
      </c>
      <c r="AQ19" s="40" t="str">
        <f t="shared" ref="AQ19:AQ86" si="3">IF((OR((F19=""),(F19&gt;0))),"1","0")</f>
        <v>1</v>
      </c>
    </row>
    <row r="20" spans="1:43" s="69" customFormat="1">
      <c r="B20" s="70"/>
      <c r="C20" s="59"/>
      <c r="D20" s="59"/>
      <c r="E20" s="71"/>
      <c r="F20" s="72">
        <f>F21/220</f>
        <v>0</v>
      </c>
      <c r="G20" s="58" t="s">
        <v>17</v>
      </c>
      <c r="H20" s="59" t="s">
        <v>18</v>
      </c>
      <c r="I20" s="72">
        <f>I21/220</f>
        <v>4</v>
      </c>
      <c r="J20" s="72">
        <f>J21/220</f>
        <v>3</v>
      </c>
      <c r="K20" s="72">
        <f>K21/220</f>
        <v>5</v>
      </c>
      <c r="L20" s="72">
        <f t="shared" ref="L20:AN20" si="4">L21/220</f>
        <v>3</v>
      </c>
      <c r="M20" s="72">
        <f t="shared" si="4"/>
        <v>5</v>
      </c>
      <c r="N20" s="72">
        <f t="shared" si="4"/>
        <v>7</v>
      </c>
      <c r="O20" s="72">
        <f t="shared" si="4"/>
        <v>1</v>
      </c>
      <c r="P20" s="73">
        <f t="shared" si="4"/>
        <v>2</v>
      </c>
      <c r="Q20" s="73">
        <f t="shared" si="4"/>
        <v>2</v>
      </c>
      <c r="R20" s="73">
        <f t="shared" si="4"/>
        <v>2</v>
      </c>
      <c r="S20" s="73">
        <f t="shared" si="4"/>
        <v>2</v>
      </c>
      <c r="T20" s="72">
        <f t="shared" si="4"/>
        <v>1</v>
      </c>
      <c r="U20" s="72">
        <f t="shared" si="4"/>
        <v>1</v>
      </c>
      <c r="V20" s="72">
        <f t="shared" si="4"/>
        <v>2</v>
      </c>
      <c r="W20" s="72">
        <f t="shared" si="4"/>
        <v>3</v>
      </c>
      <c r="X20" s="72">
        <f t="shared" si="4"/>
        <v>4</v>
      </c>
      <c r="Y20" s="72">
        <f t="shared" si="4"/>
        <v>1</v>
      </c>
      <c r="Z20" s="72">
        <f t="shared" si="4"/>
        <v>1</v>
      </c>
      <c r="AA20" s="72">
        <f t="shared" si="4"/>
        <v>1</v>
      </c>
      <c r="AB20" s="72">
        <f t="shared" si="4"/>
        <v>2</v>
      </c>
      <c r="AC20" s="72">
        <f t="shared" si="4"/>
        <v>2</v>
      </c>
      <c r="AD20" s="72">
        <f t="shared" si="4"/>
        <v>4</v>
      </c>
      <c r="AE20" s="72">
        <f t="shared" si="4"/>
        <v>4</v>
      </c>
      <c r="AF20" s="72">
        <f t="shared" si="4"/>
        <v>1</v>
      </c>
      <c r="AG20" s="72">
        <f t="shared" si="4"/>
        <v>2</v>
      </c>
      <c r="AH20" s="72">
        <f t="shared" si="4"/>
        <v>1</v>
      </c>
      <c r="AI20" s="72">
        <f t="shared" si="4"/>
        <v>1</v>
      </c>
      <c r="AJ20" s="72">
        <f t="shared" si="4"/>
        <v>2</v>
      </c>
      <c r="AK20" s="72">
        <f t="shared" si="4"/>
        <v>2</v>
      </c>
      <c r="AL20" s="72">
        <f t="shared" si="4"/>
        <v>1</v>
      </c>
      <c r="AM20" s="72">
        <f t="shared" si="4"/>
        <v>2.1818181818181817</v>
      </c>
      <c r="AN20" s="72">
        <f t="shared" si="4"/>
        <v>2.1818181818181817</v>
      </c>
      <c r="AQ20" s="40" t="str">
        <f t="shared" si="3"/>
        <v>0</v>
      </c>
    </row>
    <row r="21" spans="1:43">
      <c r="B21" s="74" t="s">
        <v>25</v>
      </c>
      <c r="C21" s="75"/>
      <c r="D21" s="75"/>
      <c r="E21" s="76"/>
      <c r="F21" s="77"/>
      <c r="G21" s="151"/>
      <c r="H21" s="152"/>
      <c r="I21" s="78">
        <f t="shared" ref="I21:K21" si="5">I49</f>
        <v>880</v>
      </c>
      <c r="J21" s="79">
        <f t="shared" si="5"/>
        <v>660</v>
      </c>
      <c r="K21" s="79">
        <f t="shared" si="5"/>
        <v>1100</v>
      </c>
      <c r="L21" s="79">
        <f>L49</f>
        <v>660</v>
      </c>
      <c r="M21" s="79">
        <f t="shared" ref="M21:AN21" si="6">M49</f>
        <v>1100</v>
      </c>
      <c r="N21" s="79">
        <f t="shared" si="6"/>
        <v>1540</v>
      </c>
      <c r="O21" s="79">
        <f t="shared" si="6"/>
        <v>220</v>
      </c>
      <c r="P21" s="78">
        <f t="shared" si="6"/>
        <v>440</v>
      </c>
      <c r="Q21" s="78">
        <f t="shared" si="6"/>
        <v>440</v>
      </c>
      <c r="R21" s="78">
        <f t="shared" si="6"/>
        <v>440</v>
      </c>
      <c r="S21" s="78">
        <f t="shared" si="6"/>
        <v>440</v>
      </c>
      <c r="T21" s="78">
        <f t="shared" si="6"/>
        <v>220</v>
      </c>
      <c r="U21" s="78">
        <f t="shared" si="6"/>
        <v>220</v>
      </c>
      <c r="V21" s="78">
        <f t="shared" si="6"/>
        <v>440</v>
      </c>
      <c r="W21" s="78">
        <f t="shared" si="6"/>
        <v>660</v>
      </c>
      <c r="X21" s="80">
        <f t="shared" si="6"/>
        <v>880</v>
      </c>
      <c r="Y21" s="78">
        <f t="shared" si="6"/>
        <v>220</v>
      </c>
      <c r="Z21" s="78">
        <f t="shared" si="6"/>
        <v>220</v>
      </c>
      <c r="AA21" s="78">
        <f t="shared" si="6"/>
        <v>220</v>
      </c>
      <c r="AB21" s="78">
        <f t="shared" si="6"/>
        <v>440</v>
      </c>
      <c r="AC21" s="78">
        <f t="shared" si="6"/>
        <v>440</v>
      </c>
      <c r="AD21" s="78">
        <f t="shared" si="6"/>
        <v>880</v>
      </c>
      <c r="AE21" s="78">
        <f t="shared" si="6"/>
        <v>880</v>
      </c>
      <c r="AF21" s="78">
        <f t="shared" si="6"/>
        <v>220</v>
      </c>
      <c r="AG21" s="78">
        <f t="shared" si="6"/>
        <v>440</v>
      </c>
      <c r="AH21" s="78">
        <f t="shared" si="6"/>
        <v>220</v>
      </c>
      <c r="AI21" s="78">
        <f t="shared" si="6"/>
        <v>220</v>
      </c>
      <c r="AJ21" s="78">
        <f t="shared" si="6"/>
        <v>440</v>
      </c>
      <c r="AK21" s="78">
        <f t="shared" si="6"/>
        <v>440</v>
      </c>
      <c r="AL21" s="78">
        <f t="shared" si="6"/>
        <v>220</v>
      </c>
      <c r="AM21" s="78">
        <f t="shared" si="6"/>
        <v>480</v>
      </c>
      <c r="AN21" s="78">
        <f t="shared" si="6"/>
        <v>480</v>
      </c>
      <c r="AQ21" s="40" t="str">
        <f t="shared" si="3"/>
        <v>1</v>
      </c>
    </row>
    <row r="22" spans="1:43" ht="15">
      <c r="A22" s="1">
        <v>1</v>
      </c>
      <c r="B22" s="81" t="s">
        <v>26</v>
      </c>
      <c r="C22" s="82" t="s">
        <v>27</v>
      </c>
      <c r="D22" s="83" t="s">
        <v>28</v>
      </c>
      <c r="E22" s="84" t="s">
        <v>29</v>
      </c>
      <c r="F22" s="85">
        <f>SUBTOTAL(9,I22:AM22)</f>
        <v>220</v>
      </c>
      <c r="G22" s="86">
        <v>100</v>
      </c>
      <c r="H22" s="87">
        <f t="shared" ref="H22:H43" si="7">+$C$6</f>
        <v>220</v>
      </c>
      <c r="I22" s="88">
        <v>0</v>
      </c>
      <c r="J22" s="88">
        <v>0</v>
      </c>
      <c r="K22" s="89">
        <v>0</v>
      </c>
      <c r="L22" s="88">
        <v>0</v>
      </c>
      <c r="M22" s="90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0">
        <v>0</v>
      </c>
      <c r="AC22" s="90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0">
        <v>220</v>
      </c>
      <c r="AN22" s="90">
        <v>220</v>
      </c>
      <c r="AO22" s="1">
        <v>3300</v>
      </c>
      <c r="AQ22" s="40" t="str">
        <f t="shared" si="3"/>
        <v>1</v>
      </c>
    </row>
    <row r="23" spans="1:43" ht="15">
      <c r="A23" s="1">
        <f t="shared" ref="A23:A48" si="8">A22+1</f>
        <v>2</v>
      </c>
      <c r="B23" s="81" t="s">
        <v>30</v>
      </c>
      <c r="C23" s="92" t="s">
        <v>31</v>
      </c>
      <c r="D23" s="83" t="s">
        <v>28</v>
      </c>
      <c r="E23" s="84" t="s">
        <v>29</v>
      </c>
      <c r="F23" s="85">
        <f t="shared" ref="F23:F48" si="9">SUBTOTAL(9,I23:AM23)</f>
        <v>220</v>
      </c>
      <c r="G23" s="86">
        <v>100</v>
      </c>
      <c r="H23" s="87">
        <f t="shared" si="7"/>
        <v>220</v>
      </c>
      <c r="I23" s="88">
        <v>0</v>
      </c>
      <c r="J23" s="88">
        <v>0</v>
      </c>
      <c r="K23" s="89">
        <v>0</v>
      </c>
      <c r="L23" s="88">
        <v>0</v>
      </c>
      <c r="M23" s="90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0">
        <v>0</v>
      </c>
      <c r="AC23" s="90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0">
        <v>220</v>
      </c>
      <c r="AN23" s="90">
        <v>220</v>
      </c>
      <c r="AO23" s="1">
        <v>2420</v>
      </c>
      <c r="AQ23" s="40" t="str">
        <f t="shared" si="3"/>
        <v>1</v>
      </c>
    </row>
    <row r="24" spans="1:43" ht="15">
      <c r="A24" s="1">
        <f t="shared" si="8"/>
        <v>3</v>
      </c>
      <c r="B24" s="93" t="s">
        <v>32</v>
      </c>
      <c r="C24" s="82" t="s">
        <v>33</v>
      </c>
      <c r="D24" s="83" t="s">
        <v>28</v>
      </c>
      <c r="E24" s="94" t="s">
        <v>29</v>
      </c>
      <c r="F24" s="85">
        <f t="shared" si="9"/>
        <v>3300</v>
      </c>
      <c r="G24" s="95">
        <v>0</v>
      </c>
      <c r="H24" s="96">
        <f>+$C$6</f>
        <v>220</v>
      </c>
      <c r="I24" s="97">
        <v>0</v>
      </c>
      <c r="J24" s="98">
        <v>0</v>
      </c>
      <c r="K24" s="99">
        <v>220</v>
      </c>
      <c r="L24" s="97">
        <v>0</v>
      </c>
      <c r="M24" s="98">
        <v>220</v>
      </c>
      <c r="N24" s="98">
        <v>220</v>
      </c>
      <c r="O24" s="98">
        <v>220</v>
      </c>
      <c r="P24" s="98">
        <v>220</v>
      </c>
      <c r="Q24" s="98">
        <v>220</v>
      </c>
      <c r="R24" s="98">
        <v>220</v>
      </c>
      <c r="S24" s="98">
        <v>220</v>
      </c>
      <c r="T24" s="98">
        <v>0</v>
      </c>
      <c r="U24" s="98">
        <v>0</v>
      </c>
      <c r="V24" s="98">
        <v>220</v>
      </c>
      <c r="W24" s="98">
        <v>220</v>
      </c>
      <c r="X24" s="98">
        <v>220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220</v>
      </c>
      <c r="AI24" s="98">
        <v>220</v>
      </c>
      <c r="AJ24" s="98">
        <v>220</v>
      </c>
      <c r="AK24" s="98">
        <v>0</v>
      </c>
      <c r="AL24" s="98">
        <v>220</v>
      </c>
      <c r="AM24" s="98">
        <v>0</v>
      </c>
      <c r="AN24" s="98">
        <v>0</v>
      </c>
      <c r="AO24" s="1">
        <v>1100</v>
      </c>
      <c r="AQ24" s="40" t="str">
        <f t="shared" si="3"/>
        <v>1</v>
      </c>
    </row>
    <row r="25" spans="1:43" ht="15">
      <c r="A25" s="1">
        <f t="shared" si="8"/>
        <v>4</v>
      </c>
      <c r="B25" s="93" t="s">
        <v>32</v>
      </c>
      <c r="C25" s="82" t="s">
        <v>33</v>
      </c>
      <c r="D25" s="83" t="s">
        <v>28</v>
      </c>
      <c r="E25" s="84" t="s">
        <v>29</v>
      </c>
      <c r="F25" s="85">
        <f t="shared" si="9"/>
        <v>880</v>
      </c>
      <c r="G25" s="86">
        <v>0</v>
      </c>
      <c r="H25" s="87">
        <f t="shared" ref="H25:H37" si="10">+$C$6</f>
        <v>220</v>
      </c>
      <c r="I25" s="88">
        <v>0</v>
      </c>
      <c r="J25" s="88">
        <v>0</v>
      </c>
      <c r="K25" s="89">
        <v>0</v>
      </c>
      <c r="L25" s="88">
        <v>0</v>
      </c>
      <c r="M25" s="90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0">
        <v>220</v>
      </c>
      <c r="W25" s="90">
        <v>220</v>
      </c>
      <c r="X25" s="90">
        <v>220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220</v>
      </c>
      <c r="AK25" s="90">
        <v>0</v>
      </c>
      <c r="AL25" s="90">
        <v>0</v>
      </c>
      <c r="AM25" s="90">
        <v>0</v>
      </c>
      <c r="AN25" s="90">
        <v>0</v>
      </c>
      <c r="AO25" s="1">
        <v>1100</v>
      </c>
      <c r="AQ25" s="40" t="str">
        <f t="shared" si="3"/>
        <v>1</v>
      </c>
    </row>
    <row r="26" spans="1:43" ht="15">
      <c r="A26" s="1">
        <f t="shared" si="8"/>
        <v>5</v>
      </c>
      <c r="B26" s="93" t="s">
        <v>32</v>
      </c>
      <c r="C26" s="82" t="s">
        <v>33</v>
      </c>
      <c r="D26" s="83" t="s">
        <v>28</v>
      </c>
      <c r="E26" s="84" t="s">
        <v>29</v>
      </c>
      <c r="F26" s="85">
        <f t="shared" si="9"/>
        <v>440</v>
      </c>
      <c r="G26" s="86">
        <v>0</v>
      </c>
      <c r="H26" s="87">
        <f t="shared" si="10"/>
        <v>220</v>
      </c>
      <c r="I26" s="88">
        <v>0</v>
      </c>
      <c r="J26" s="88">
        <v>0</v>
      </c>
      <c r="K26" s="89">
        <v>0</v>
      </c>
      <c r="L26" s="88">
        <v>0</v>
      </c>
      <c r="M26" s="90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0">
        <v>220</v>
      </c>
      <c r="X26" s="90">
        <v>220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1">
        <v>2420</v>
      </c>
      <c r="AQ26" s="40" t="str">
        <f t="shared" si="3"/>
        <v>1</v>
      </c>
    </row>
    <row r="27" spans="1:43" ht="15">
      <c r="A27" s="1">
        <f t="shared" si="8"/>
        <v>6</v>
      </c>
      <c r="B27" s="93" t="s">
        <v>32</v>
      </c>
      <c r="C27" s="82" t="s">
        <v>33</v>
      </c>
      <c r="D27" s="83" t="s">
        <v>28</v>
      </c>
      <c r="E27" s="84" t="s">
        <v>29</v>
      </c>
      <c r="F27" s="85">
        <f t="shared" si="9"/>
        <v>220</v>
      </c>
      <c r="G27" s="86">
        <v>0</v>
      </c>
      <c r="H27" s="87">
        <f t="shared" si="10"/>
        <v>220</v>
      </c>
      <c r="I27" s="88">
        <v>0</v>
      </c>
      <c r="J27" s="88">
        <v>0</v>
      </c>
      <c r="K27" s="89">
        <v>0</v>
      </c>
      <c r="L27" s="88">
        <v>0</v>
      </c>
      <c r="M27" s="90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0">
        <v>220</v>
      </c>
      <c r="Y27" s="91">
        <v>0</v>
      </c>
      <c r="Z27" s="91">
        <v>0</v>
      </c>
      <c r="AA27" s="91">
        <v>0</v>
      </c>
      <c r="AB27" s="90">
        <v>0</v>
      </c>
      <c r="AC27" s="90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1">
        <v>1540</v>
      </c>
      <c r="AQ27" s="40" t="str">
        <f t="shared" si="3"/>
        <v>1</v>
      </c>
    </row>
    <row r="28" spans="1:43" ht="15">
      <c r="A28" s="1">
        <f t="shared" si="8"/>
        <v>7</v>
      </c>
      <c r="B28" s="100" t="s">
        <v>32</v>
      </c>
      <c r="C28" s="82" t="s">
        <v>33</v>
      </c>
      <c r="D28" s="83" t="s">
        <v>28</v>
      </c>
      <c r="E28" s="84" t="s">
        <v>29</v>
      </c>
      <c r="F28" s="85">
        <f t="shared" si="9"/>
        <v>0</v>
      </c>
      <c r="G28" s="86">
        <v>0</v>
      </c>
      <c r="H28" s="87">
        <f t="shared" si="10"/>
        <v>220</v>
      </c>
      <c r="I28" s="88">
        <v>0</v>
      </c>
      <c r="J28" s="88">
        <v>0</v>
      </c>
      <c r="K28" s="89">
        <v>0</v>
      </c>
      <c r="L28" s="88">
        <v>0</v>
      </c>
      <c r="M28" s="90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0</v>
      </c>
      <c r="AB28" s="90">
        <v>0</v>
      </c>
      <c r="AC28" s="90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1">
        <v>1320</v>
      </c>
      <c r="AQ28" s="40" t="str">
        <f t="shared" si="3"/>
        <v>0</v>
      </c>
    </row>
    <row r="29" spans="1:43" ht="15">
      <c r="A29" s="1">
        <f t="shared" si="8"/>
        <v>8</v>
      </c>
      <c r="B29" s="100" t="s">
        <v>32</v>
      </c>
      <c r="C29" s="82" t="s">
        <v>33</v>
      </c>
      <c r="D29" s="83" t="s">
        <v>28</v>
      </c>
      <c r="E29" s="84" t="s">
        <v>29</v>
      </c>
      <c r="F29" s="85">
        <f t="shared" si="9"/>
        <v>0</v>
      </c>
      <c r="G29" s="86">
        <v>0</v>
      </c>
      <c r="H29" s="87">
        <f t="shared" si="10"/>
        <v>220</v>
      </c>
      <c r="I29" s="88">
        <v>0</v>
      </c>
      <c r="J29" s="88">
        <v>0</v>
      </c>
      <c r="K29" s="89">
        <v>0</v>
      </c>
      <c r="L29" s="88">
        <v>0</v>
      </c>
      <c r="M29" s="90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0">
        <v>0</v>
      </c>
      <c r="AC29" s="90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1">
        <v>880</v>
      </c>
      <c r="AQ29" s="40" t="str">
        <f t="shared" si="3"/>
        <v>0</v>
      </c>
    </row>
    <row r="30" spans="1:43" ht="15">
      <c r="A30" s="1">
        <f t="shared" si="8"/>
        <v>9</v>
      </c>
      <c r="B30" s="100" t="s">
        <v>34</v>
      </c>
      <c r="C30" s="82" t="s">
        <v>35</v>
      </c>
      <c r="D30" s="83" t="s">
        <v>28</v>
      </c>
      <c r="E30" s="84" t="s">
        <v>29</v>
      </c>
      <c r="F30" s="85">
        <f t="shared" si="9"/>
        <v>0</v>
      </c>
      <c r="G30" s="86">
        <v>0</v>
      </c>
      <c r="H30" s="87">
        <f t="shared" si="10"/>
        <v>220</v>
      </c>
      <c r="I30" s="88">
        <v>0</v>
      </c>
      <c r="J30" s="88">
        <v>0</v>
      </c>
      <c r="K30" s="89">
        <v>0</v>
      </c>
      <c r="L30" s="88">
        <v>0</v>
      </c>
      <c r="M30" s="90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0">
        <v>0</v>
      </c>
      <c r="AC30" s="90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1">
        <v>0</v>
      </c>
      <c r="AN30" s="91">
        <v>0</v>
      </c>
      <c r="AO30" s="1">
        <v>880</v>
      </c>
      <c r="AQ30" s="40" t="str">
        <f t="shared" si="3"/>
        <v>0</v>
      </c>
    </row>
    <row r="31" spans="1:43" ht="15">
      <c r="A31" s="1">
        <f t="shared" si="8"/>
        <v>10</v>
      </c>
      <c r="B31" s="100" t="s">
        <v>34</v>
      </c>
      <c r="C31" s="82" t="s">
        <v>35</v>
      </c>
      <c r="D31" s="83" t="s">
        <v>28</v>
      </c>
      <c r="E31" s="84" t="s">
        <v>29</v>
      </c>
      <c r="F31" s="85">
        <f t="shared" si="9"/>
        <v>1320</v>
      </c>
      <c r="G31" s="86">
        <v>0</v>
      </c>
      <c r="H31" s="87">
        <f t="shared" si="10"/>
        <v>220</v>
      </c>
      <c r="I31" s="90">
        <v>220</v>
      </c>
      <c r="J31" s="90">
        <v>220</v>
      </c>
      <c r="K31" s="101">
        <v>220</v>
      </c>
      <c r="L31" s="90">
        <v>220</v>
      </c>
      <c r="M31" s="90">
        <v>220</v>
      </c>
      <c r="N31" s="90">
        <v>220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0">
        <v>0</v>
      </c>
      <c r="U31" s="90">
        <v>0</v>
      </c>
      <c r="V31" s="91">
        <v>0</v>
      </c>
      <c r="W31" s="91">
        <v>0</v>
      </c>
      <c r="X31" s="91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1">
        <v>440</v>
      </c>
      <c r="AQ31" s="40" t="str">
        <f t="shared" si="3"/>
        <v>1</v>
      </c>
    </row>
    <row r="32" spans="1:43" ht="15">
      <c r="A32" s="1">
        <f t="shared" si="8"/>
        <v>11</v>
      </c>
      <c r="B32" s="100" t="s">
        <v>36</v>
      </c>
      <c r="C32" s="82" t="s">
        <v>35</v>
      </c>
      <c r="D32" s="83" t="s">
        <v>28</v>
      </c>
      <c r="E32" s="84" t="s">
        <v>29</v>
      </c>
      <c r="F32" s="85">
        <f t="shared" si="9"/>
        <v>220</v>
      </c>
      <c r="G32" s="86">
        <v>0</v>
      </c>
      <c r="H32" s="87">
        <f t="shared" si="10"/>
        <v>220</v>
      </c>
      <c r="I32" s="88">
        <v>0</v>
      </c>
      <c r="J32" s="88">
        <v>0</v>
      </c>
      <c r="K32" s="89">
        <v>0</v>
      </c>
      <c r="L32" s="88">
        <v>0</v>
      </c>
      <c r="M32" s="90">
        <v>0</v>
      </c>
      <c r="N32" s="90">
        <v>220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0">
        <v>0</v>
      </c>
      <c r="U32" s="90">
        <v>0</v>
      </c>
      <c r="V32" s="91">
        <v>0</v>
      </c>
      <c r="W32" s="91">
        <v>0</v>
      </c>
      <c r="X32" s="91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1">
        <v>660</v>
      </c>
      <c r="AQ32" s="40" t="str">
        <f t="shared" si="3"/>
        <v>1</v>
      </c>
    </row>
    <row r="33" spans="1:43" ht="15">
      <c r="A33" s="1">
        <f t="shared" si="8"/>
        <v>12</v>
      </c>
      <c r="B33" s="100" t="s">
        <v>34</v>
      </c>
      <c r="C33" s="82" t="s">
        <v>35</v>
      </c>
      <c r="D33" s="83" t="s">
        <v>28</v>
      </c>
      <c r="E33" s="84" t="s">
        <v>29</v>
      </c>
      <c r="F33" s="85">
        <f t="shared" si="9"/>
        <v>0</v>
      </c>
      <c r="G33" s="86">
        <v>0</v>
      </c>
      <c r="H33" s="87">
        <f t="shared" si="10"/>
        <v>220</v>
      </c>
      <c r="I33" s="88">
        <v>0</v>
      </c>
      <c r="J33" s="88">
        <v>0</v>
      </c>
      <c r="K33" s="89">
        <v>0</v>
      </c>
      <c r="L33" s="88">
        <v>0</v>
      </c>
      <c r="M33" s="90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1">
        <v>0</v>
      </c>
      <c r="Z33" s="91">
        <v>0</v>
      </c>
      <c r="AA33" s="91">
        <v>0</v>
      </c>
      <c r="AB33" s="90">
        <v>0</v>
      </c>
      <c r="AC33" s="90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1">
        <v>0</v>
      </c>
      <c r="AJ33" s="91">
        <v>0</v>
      </c>
      <c r="AK33" s="91">
        <v>0</v>
      </c>
      <c r="AL33" s="91">
        <v>0</v>
      </c>
      <c r="AM33" s="91">
        <v>0</v>
      </c>
      <c r="AN33" s="91">
        <v>0</v>
      </c>
      <c r="AO33" s="1">
        <v>440</v>
      </c>
      <c r="AQ33" s="40" t="str">
        <f t="shared" si="3"/>
        <v>0</v>
      </c>
    </row>
    <row r="34" spans="1:43" ht="15">
      <c r="A34" s="1">
        <f t="shared" si="8"/>
        <v>13</v>
      </c>
      <c r="B34" s="100" t="s">
        <v>34</v>
      </c>
      <c r="C34" s="82" t="s">
        <v>35</v>
      </c>
      <c r="D34" s="83" t="s">
        <v>28</v>
      </c>
      <c r="E34" s="84" t="s">
        <v>29</v>
      </c>
      <c r="F34" s="85">
        <f t="shared" si="9"/>
        <v>0</v>
      </c>
      <c r="G34" s="86">
        <v>0</v>
      </c>
      <c r="H34" s="87">
        <f t="shared" si="10"/>
        <v>220</v>
      </c>
      <c r="I34" s="88">
        <v>0</v>
      </c>
      <c r="J34" s="88">
        <v>0</v>
      </c>
      <c r="K34" s="89">
        <v>0</v>
      </c>
      <c r="L34" s="88">
        <v>0</v>
      </c>
      <c r="M34" s="90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0">
        <v>0</v>
      </c>
      <c r="AC34" s="90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1">
        <v>880</v>
      </c>
      <c r="AQ34" s="40" t="str">
        <f t="shared" si="3"/>
        <v>0</v>
      </c>
    </row>
    <row r="35" spans="1:43" ht="15">
      <c r="A35" s="1">
        <f t="shared" si="8"/>
        <v>14</v>
      </c>
      <c r="B35" s="100" t="s">
        <v>37</v>
      </c>
      <c r="C35" s="102" t="s">
        <v>38</v>
      </c>
      <c r="D35" s="83" t="s">
        <v>28</v>
      </c>
      <c r="E35" s="84" t="s">
        <v>29</v>
      </c>
      <c r="F35" s="85">
        <f t="shared" si="9"/>
        <v>880</v>
      </c>
      <c r="G35" s="86">
        <v>0</v>
      </c>
      <c r="H35" s="87">
        <f t="shared" si="10"/>
        <v>220</v>
      </c>
      <c r="I35" s="88">
        <v>0</v>
      </c>
      <c r="J35" s="88">
        <v>0</v>
      </c>
      <c r="K35" s="89">
        <v>0</v>
      </c>
      <c r="L35" s="88">
        <v>0</v>
      </c>
      <c r="M35" s="90">
        <v>0</v>
      </c>
      <c r="N35" s="91">
        <v>0</v>
      </c>
      <c r="O35" s="90">
        <v>0</v>
      </c>
      <c r="P35" s="90">
        <v>220</v>
      </c>
      <c r="Q35" s="90">
        <v>220</v>
      </c>
      <c r="R35" s="90">
        <v>220</v>
      </c>
      <c r="S35" s="90">
        <v>220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0">
        <v>0</v>
      </c>
      <c r="AC35" s="90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1">
        <v>2860</v>
      </c>
      <c r="AQ35" s="40" t="str">
        <f t="shared" si="3"/>
        <v>1</v>
      </c>
    </row>
    <row r="36" spans="1:43" ht="15">
      <c r="A36" s="1">
        <f t="shared" si="8"/>
        <v>15</v>
      </c>
      <c r="B36" s="100" t="s">
        <v>39</v>
      </c>
      <c r="C36" s="102" t="s">
        <v>38</v>
      </c>
      <c r="D36" s="83" t="s">
        <v>28</v>
      </c>
      <c r="E36" s="84" t="s">
        <v>29</v>
      </c>
      <c r="F36" s="85">
        <f t="shared" si="9"/>
        <v>440</v>
      </c>
      <c r="G36" s="86">
        <v>0</v>
      </c>
      <c r="H36" s="87">
        <f t="shared" si="10"/>
        <v>220</v>
      </c>
      <c r="I36" s="88">
        <v>0</v>
      </c>
      <c r="J36" s="88">
        <v>0</v>
      </c>
      <c r="K36" s="89">
        <v>0</v>
      </c>
      <c r="L36" s="88">
        <v>0</v>
      </c>
      <c r="M36" s="90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0</v>
      </c>
      <c r="Y36" s="91">
        <v>0</v>
      </c>
      <c r="Z36" s="91">
        <v>0</v>
      </c>
      <c r="AA36" s="91">
        <v>0</v>
      </c>
      <c r="AB36" s="90">
        <v>0</v>
      </c>
      <c r="AC36" s="90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0">
        <v>440</v>
      </c>
      <c r="AL36" s="91">
        <v>0</v>
      </c>
      <c r="AM36" s="91">
        <v>0</v>
      </c>
      <c r="AN36" s="91">
        <v>0</v>
      </c>
      <c r="AO36" s="1">
        <v>660</v>
      </c>
      <c r="AQ36" s="40" t="str">
        <f t="shared" si="3"/>
        <v>1</v>
      </c>
    </row>
    <row r="37" spans="1:43" ht="15">
      <c r="A37" s="1">
        <f t="shared" si="8"/>
        <v>16</v>
      </c>
      <c r="B37" s="81" t="s">
        <v>40</v>
      </c>
      <c r="C37" s="82" t="s">
        <v>41</v>
      </c>
      <c r="D37" s="83" t="s">
        <v>28</v>
      </c>
      <c r="E37" s="84" t="s">
        <v>29</v>
      </c>
      <c r="F37" s="85">
        <f t="shared" si="9"/>
        <v>1100</v>
      </c>
      <c r="G37" s="86">
        <v>100</v>
      </c>
      <c r="H37" s="87">
        <f t="shared" si="10"/>
        <v>220</v>
      </c>
      <c r="I37" s="90">
        <v>440</v>
      </c>
      <c r="J37" s="90">
        <v>220</v>
      </c>
      <c r="K37" s="101">
        <v>440</v>
      </c>
      <c r="L37" s="88"/>
      <c r="M37" s="90"/>
      <c r="N37" s="91"/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0">
        <v>0</v>
      </c>
      <c r="AC37" s="90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1">
        <v>440</v>
      </c>
      <c r="AQ37" s="40" t="str">
        <f t="shared" si="3"/>
        <v>1</v>
      </c>
    </row>
    <row r="38" spans="1:43" ht="15">
      <c r="A38" s="1">
        <f t="shared" si="8"/>
        <v>17</v>
      </c>
      <c r="B38" s="100" t="s">
        <v>42</v>
      </c>
      <c r="C38" s="82" t="s">
        <v>43</v>
      </c>
      <c r="D38" s="83" t="s">
        <v>28</v>
      </c>
      <c r="E38" s="84" t="s">
        <v>29</v>
      </c>
      <c r="F38" s="85">
        <f t="shared" si="9"/>
        <v>1320</v>
      </c>
      <c r="G38" s="86">
        <v>100</v>
      </c>
      <c r="H38" s="87">
        <f t="shared" si="7"/>
        <v>220</v>
      </c>
      <c r="I38" s="90">
        <v>220</v>
      </c>
      <c r="J38" s="90">
        <v>220</v>
      </c>
      <c r="K38" s="101">
        <v>220</v>
      </c>
      <c r="L38" s="90">
        <v>220</v>
      </c>
      <c r="M38" s="90">
        <v>220</v>
      </c>
      <c r="N38" s="90">
        <v>220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1">
        <v>440</v>
      </c>
      <c r="AQ38" s="40" t="str">
        <f t="shared" si="3"/>
        <v>1</v>
      </c>
    </row>
    <row r="39" spans="1:43" ht="15">
      <c r="A39" s="1">
        <f t="shared" si="8"/>
        <v>18</v>
      </c>
      <c r="B39" s="100" t="s">
        <v>42</v>
      </c>
      <c r="C39" s="82" t="s">
        <v>43</v>
      </c>
      <c r="D39" s="83" t="s">
        <v>28</v>
      </c>
      <c r="E39" s="84" t="s">
        <v>29</v>
      </c>
      <c r="F39" s="85">
        <f t="shared" si="9"/>
        <v>440</v>
      </c>
      <c r="G39" s="86">
        <v>0</v>
      </c>
      <c r="H39" s="87">
        <f t="shared" si="7"/>
        <v>220</v>
      </c>
      <c r="I39" s="88">
        <v>0</v>
      </c>
      <c r="J39" s="88">
        <v>0</v>
      </c>
      <c r="K39" s="89">
        <v>0</v>
      </c>
      <c r="L39" s="88">
        <v>0</v>
      </c>
      <c r="M39" s="90">
        <v>220</v>
      </c>
      <c r="N39" s="90">
        <v>220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0">
        <v>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1">
        <v>440</v>
      </c>
      <c r="AQ39" s="40" t="str">
        <f t="shared" si="3"/>
        <v>1</v>
      </c>
    </row>
    <row r="40" spans="1:43" ht="15">
      <c r="A40" s="1">
        <f t="shared" si="8"/>
        <v>19</v>
      </c>
      <c r="B40" s="100" t="s">
        <v>44</v>
      </c>
      <c r="C40" s="82" t="s">
        <v>45</v>
      </c>
      <c r="D40" s="83" t="s">
        <v>28</v>
      </c>
      <c r="E40" s="84" t="s">
        <v>29</v>
      </c>
      <c r="F40" s="85">
        <f t="shared" si="9"/>
        <v>1540</v>
      </c>
      <c r="G40" s="86">
        <v>0</v>
      </c>
      <c r="H40" s="87">
        <f t="shared" si="7"/>
        <v>220</v>
      </c>
      <c r="I40" s="88">
        <v>0</v>
      </c>
      <c r="J40" s="88">
        <v>0</v>
      </c>
      <c r="K40" s="89">
        <v>0</v>
      </c>
      <c r="L40" s="88">
        <v>0</v>
      </c>
      <c r="M40" s="90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0">
        <v>220</v>
      </c>
      <c r="V40" s="91">
        <v>0</v>
      </c>
      <c r="W40" s="91">
        <v>0</v>
      </c>
      <c r="X40" s="91">
        <v>0</v>
      </c>
      <c r="Y40" s="91">
        <v>0</v>
      </c>
      <c r="Z40" s="91">
        <v>0</v>
      </c>
      <c r="AA40" s="91">
        <v>0</v>
      </c>
      <c r="AB40" s="90">
        <v>220</v>
      </c>
      <c r="AC40" s="90">
        <v>220</v>
      </c>
      <c r="AD40" s="90">
        <v>220</v>
      </c>
      <c r="AE40" s="90">
        <v>220</v>
      </c>
      <c r="AF40" s="90">
        <v>220</v>
      </c>
      <c r="AG40" s="90">
        <v>220</v>
      </c>
      <c r="AH40" s="91">
        <v>0</v>
      </c>
      <c r="AI40" s="91">
        <v>0</v>
      </c>
      <c r="AJ40" s="91">
        <v>0</v>
      </c>
      <c r="AK40" s="91">
        <v>0</v>
      </c>
      <c r="AL40" s="91">
        <v>0</v>
      </c>
      <c r="AM40" s="91">
        <v>0</v>
      </c>
      <c r="AN40" s="91">
        <v>0</v>
      </c>
      <c r="AO40" s="1">
        <v>440</v>
      </c>
      <c r="AQ40" s="40" t="str">
        <f t="shared" si="3"/>
        <v>1</v>
      </c>
    </row>
    <row r="41" spans="1:43" ht="15">
      <c r="A41" s="1">
        <f t="shared" si="8"/>
        <v>20</v>
      </c>
      <c r="B41" s="100" t="s">
        <v>44</v>
      </c>
      <c r="C41" s="82" t="s">
        <v>45</v>
      </c>
      <c r="D41" s="83" t="s">
        <v>28</v>
      </c>
      <c r="E41" s="84" t="s">
        <v>29</v>
      </c>
      <c r="F41" s="85">
        <f t="shared" si="9"/>
        <v>1540</v>
      </c>
      <c r="G41" s="86">
        <v>0</v>
      </c>
      <c r="H41" s="87">
        <f t="shared" si="7"/>
        <v>220</v>
      </c>
      <c r="I41" s="88">
        <v>0</v>
      </c>
      <c r="J41" s="88">
        <v>0</v>
      </c>
      <c r="K41" s="89">
        <v>0</v>
      </c>
      <c r="L41" s="88">
        <v>0</v>
      </c>
      <c r="M41" s="90">
        <v>220</v>
      </c>
      <c r="N41" s="90">
        <v>220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220</v>
      </c>
      <c r="AC41" s="90">
        <v>220</v>
      </c>
      <c r="AD41" s="90">
        <v>220</v>
      </c>
      <c r="AE41" s="90">
        <v>220</v>
      </c>
      <c r="AF41" s="91">
        <v>0</v>
      </c>
      <c r="AG41" s="90">
        <v>220</v>
      </c>
      <c r="AH41" s="91">
        <v>0</v>
      </c>
      <c r="AI41" s="91">
        <v>0</v>
      </c>
      <c r="AJ41" s="91">
        <v>0</v>
      </c>
      <c r="AK41" s="91">
        <v>0</v>
      </c>
      <c r="AL41" s="91">
        <v>0</v>
      </c>
      <c r="AM41" s="91">
        <v>0</v>
      </c>
      <c r="AN41" s="91">
        <v>0</v>
      </c>
      <c r="AO41" s="1">
        <v>440</v>
      </c>
      <c r="AQ41" s="40" t="str">
        <f t="shared" si="3"/>
        <v>1</v>
      </c>
    </row>
    <row r="42" spans="1:43" ht="15">
      <c r="A42" s="1">
        <f t="shared" si="8"/>
        <v>21</v>
      </c>
      <c r="B42" s="100" t="s">
        <v>44</v>
      </c>
      <c r="C42" s="82" t="s">
        <v>45</v>
      </c>
      <c r="D42" s="83" t="s">
        <v>28</v>
      </c>
      <c r="E42" s="84" t="s">
        <v>29</v>
      </c>
      <c r="F42" s="85">
        <f t="shared" si="9"/>
        <v>1100</v>
      </c>
      <c r="G42" s="86">
        <v>0</v>
      </c>
      <c r="H42" s="87">
        <f t="shared" si="7"/>
        <v>220</v>
      </c>
      <c r="I42" s="90">
        <v>0</v>
      </c>
      <c r="J42" s="90">
        <v>0</v>
      </c>
      <c r="K42" s="89">
        <v>0</v>
      </c>
      <c r="L42" s="90">
        <v>220</v>
      </c>
      <c r="M42" s="90">
        <v>0</v>
      </c>
      <c r="N42" s="90">
        <v>220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0">
        <v>220</v>
      </c>
      <c r="U42" s="91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220</v>
      </c>
      <c r="AE42" s="90">
        <v>220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1">
        <v>4400</v>
      </c>
      <c r="AQ42" s="40" t="str">
        <f t="shared" si="3"/>
        <v>1</v>
      </c>
    </row>
    <row r="43" spans="1:43" ht="15">
      <c r="A43" s="1">
        <f t="shared" si="8"/>
        <v>22</v>
      </c>
      <c r="B43" s="100" t="s">
        <v>44</v>
      </c>
      <c r="C43" s="82" t="s">
        <v>45</v>
      </c>
      <c r="D43" s="83" t="s">
        <v>28</v>
      </c>
      <c r="E43" s="84" t="s">
        <v>29</v>
      </c>
      <c r="F43" s="85">
        <f t="shared" si="9"/>
        <v>440</v>
      </c>
      <c r="G43" s="86">
        <v>0</v>
      </c>
      <c r="H43" s="87">
        <f t="shared" si="7"/>
        <v>220</v>
      </c>
      <c r="I43" s="90">
        <v>0</v>
      </c>
      <c r="J43" s="90">
        <v>0</v>
      </c>
      <c r="K43" s="89">
        <v>0</v>
      </c>
      <c r="L43" s="88">
        <v>0</v>
      </c>
      <c r="M43" s="90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0">
        <v>0</v>
      </c>
      <c r="AC43" s="90">
        <v>0</v>
      </c>
      <c r="AD43" s="90">
        <v>220</v>
      </c>
      <c r="AE43" s="90">
        <v>220</v>
      </c>
      <c r="AF43" s="91">
        <v>0</v>
      </c>
      <c r="AG43" s="91">
        <v>0</v>
      </c>
      <c r="AH43" s="91">
        <v>0</v>
      </c>
      <c r="AI43" s="91">
        <v>0</v>
      </c>
      <c r="AJ43" s="91">
        <v>0</v>
      </c>
      <c r="AK43" s="91">
        <v>0</v>
      </c>
      <c r="AL43" s="91">
        <v>0</v>
      </c>
      <c r="AM43" s="91">
        <v>0</v>
      </c>
      <c r="AN43" s="91">
        <v>0</v>
      </c>
      <c r="AO43" s="1">
        <v>990</v>
      </c>
      <c r="AQ43" s="40" t="str">
        <f t="shared" si="3"/>
        <v>1</v>
      </c>
    </row>
    <row r="44" spans="1:43" ht="15">
      <c r="A44" s="1">
        <f t="shared" si="8"/>
        <v>23</v>
      </c>
      <c r="B44" s="81" t="s">
        <v>46</v>
      </c>
      <c r="C44" s="102" t="s">
        <v>47</v>
      </c>
      <c r="D44" s="83" t="s">
        <v>48</v>
      </c>
      <c r="E44" s="84" t="s">
        <v>49</v>
      </c>
      <c r="F44" s="85">
        <f t="shared" si="9"/>
        <v>0</v>
      </c>
      <c r="G44" s="86">
        <v>0</v>
      </c>
      <c r="H44" s="87">
        <v>0</v>
      </c>
      <c r="I44" s="88">
        <v>0</v>
      </c>
      <c r="J44" s="88">
        <v>0</v>
      </c>
      <c r="K44" s="89">
        <v>0</v>
      </c>
      <c r="L44" s="88">
        <v>0</v>
      </c>
      <c r="M44" s="90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0">
        <v>0</v>
      </c>
      <c r="AC44" s="90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1">
        <v>0</v>
      </c>
      <c r="AQ44" s="40" t="str">
        <f t="shared" si="3"/>
        <v>0</v>
      </c>
    </row>
    <row r="45" spans="1:43" ht="15">
      <c r="A45" s="1">
        <f t="shared" si="8"/>
        <v>24</v>
      </c>
      <c r="B45" s="81" t="s">
        <v>50</v>
      </c>
      <c r="C45" s="102" t="s">
        <v>47</v>
      </c>
      <c r="D45" s="83" t="s">
        <v>48</v>
      </c>
      <c r="E45" s="84" t="s">
        <v>49</v>
      </c>
      <c r="F45" s="85">
        <f t="shared" si="9"/>
        <v>0</v>
      </c>
      <c r="G45" s="86">
        <v>0</v>
      </c>
      <c r="H45" s="87">
        <v>0</v>
      </c>
      <c r="I45" s="88">
        <v>0</v>
      </c>
      <c r="J45" s="88">
        <v>0</v>
      </c>
      <c r="K45" s="89">
        <v>0</v>
      </c>
      <c r="L45" s="88">
        <v>0</v>
      </c>
      <c r="M45" s="90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0">
        <v>0</v>
      </c>
      <c r="AC45" s="90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1">
        <v>0</v>
      </c>
      <c r="AQ45" s="40" t="str">
        <f t="shared" si="3"/>
        <v>0</v>
      </c>
    </row>
    <row r="46" spans="1:43" ht="15">
      <c r="A46" s="1">
        <f t="shared" si="8"/>
        <v>25</v>
      </c>
      <c r="B46" s="103" t="s">
        <v>51</v>
      </c>
      <c r="C46" s="104" t="s">
        <v>52</v>
      </c>
      <c r="D46" s="83" t="s">
        <v>28</v>
      </c>
      <c r="E46" s="84" t="s">
        <v>29</v>
      </c>
      <c r="F46" s="85">
        <f t="shared" si="9"/>
        <v>220</v>
      </c>
      <c r="G46" s="86">
        <v>0</v>
      </c>
      <c r="H46" s="87">
        <v>0</v>
      </c>
      <c r="I46" s="89">
        <v>0</v>
      </c>
      <c r="J46" s="89">
        <v>0</v>
      </c>
      <c r="K46" s="89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90">
        <v>220</v>
      </c>
      <c r="Z46" s="91">
        <v>0</v>
      </c>
      <c r="AA46" s="91">
        <v>0</v>
      </c>
      <c r="AB46" s="90">
        <v>0</v>
      </c>
      <c r="AC46" s="90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91">
        <v>0</v>
      </c>
      <c r="AJ46" s="91">
        <v>0</v>
      </c>
      <c r="AK46" s="91">
        <v>0</v>
      </c>
      <c r="AL46" s="91">
        <v>0</v>
      </c>
      <c r="AM46" s="91">
        <v>0</v>
      </c>
      <c r="AN46" s="91">
        <v>0</v>
      </c>
      <c r="AO46" s="1">
        <v>0</v>
      </c>
      <c r="AQ46" s="40" t="str">
        <f t="shared" si="3"/>
        <v>1</v>
      </c>
    </row>
    <row r="47" spans="1:43" ht="15">
      <c r="A47" s="1">
        <f t="shared" si="8"/>
        <v>26</v>
      </c>
      <c r="B47" s="103" t="s">
        <v>53</v>
      </c>
      <c r="C47" s="105" t="str">
        <f>C39</f>
        <v>Hawi,Jason N</v>
      </c>
      <c r="D47" s="83" t="s">
        <v>28</v>
      </c>
      <c r="E47" s="84" t="s">
        <v>29</v>
      </c>
      <c r="F47" s="85">
        <f t="shared" si="9"/>
        <v>440</v>
      </c>
      <c r="G47" s="86">
        <v>0</v>
      </c>
      <c r="H47" s="87">
        <v>0</v>
      </c>
      <c r="I47" s="89">
        <v>0</v>
      </c>
      <c r="J47" s="89">
        <v>0</v>
      </c>
      <c r="K47" s="89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8">
        <v>0</v>
      </c>
      <c r="Y47" s="88">
        <v>0</v>
      </c>
      <c r="Z47" s="90">
        <v>220</v>
      </c>
      <c r="AA47" s="90">
        <v>220</v>
      </c>
      <c r="AB47" s="90">
        <v>0</v>
      </c>
      <c r="AC47" s="90">
        <v>0</v>
      </c>
      <c r="AD47" s="91">
        <v>0</v>
      </c>
      <c r="AE47" s="91">
        <v>0</v>
      </c>
      <c r="AF47" s="91">
        <v>0</v>
      </c>
      <c r="AG47" s="91">
        <v>0</v>
      </c>
      <c r="AH47" s="91">
        <v>0</v>
      </c>
      <c r="AI47" s="91">
        <v>0</v>
      </c>
      <c r="AJ47" s="91">
        <v>0</v>
      </c>
      <c r="AK47" s="91">
        <v>0</v>
      </c>
      <c r="AL47" s="91">
        <v>0</v>
      </c>
      <c r="AM47" s="91">
        <v>0</v>
      </c>
      <c r="AN47" s="91">
        <v>0</v>
      </c>
      <c r="AQ47" s="40" t="str">
        <f t="shared" si="3"/>
        <v>1</v>
      </c>
    </row>
    <row r="48" spans="1:43" ht="15.75" thickBot="1">
      <c r="A48" s="1">
        <f t="shared" si="8"/>
        <v>27</v>
      </c>
      <c r="B48" s="93" t="s">
        <v>54</v>
      </c>
      <c r="C48" s="93" t="s">
        <v>55</v>
      </c>
      <c r="D48" s="83" t="s">
        <v>28</v>
      </c>
      <c r="E48" s="84" t="s">
        <v>56</v>
      </c>
      <c r="F48" s="85">
        <f t="shared" si="9"/>
        <v>40</v>
      </c>
      <c r="G48" s="86">
        <v>0</v>
      </c>
      <c r="H48" s="87">
        <v>0</v>
      </c>
      <c r="I48" s="89">
        <v>0</v>
      </c>
      <c r="J48" s="89">
        <v>0</v>
      </c>
      <c r="K48" s="89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0</v>
      </c>
      <c r="AI48" s="90">
        <v>0</v>
      </c>
      <c r="AJ48" s="90">
        <v>0</v>
      </c>
      <c r="AK48" s="90">
        <v>0</v>
      </c>
      <c r="AL48" s="90">
        <v>0</v>
      </c>
      <c r="AM48" s="90">
        <v>40</v>
      </c>
      <c r="AN48" s="90">
        <v>40</v>
      </c>
      <c r="AQ48" s="40" t="str">
        <f t="shared" si="3"/>
        <v>1</v>
      </c>
    </row>
    <row r="49" spans="1:43" s="106" customFormat="1" ht="13.5" thickTop="1">
      <c r="B49" s="107" t="s">
        <v>57</v>
      </c>
      <c r="C49" s="108"/>
      <c r="D49" s="109"/>
      <c r="E49" s="110"/>
      <c r="F49" s="111">
        <f t="shared" ref="F49:AN49" si="11">SUM(F22:F48)</f>
        <v>16320</v>
      </c>
      <c r="G49" s="112">
        <f t="shared" si="11"/>
        <v>400</v>
      </c>
      <c r="H49" s="113">
        <f t="shared" si="11"/>
        <v>4840</v>
      </c>
      <c r="I49" s="113">
        <f t="shared" si="11"/>
        <v>880</v>
      </c>
      <c r="J49" s="113">
        <f t="shared" si="11"/>
        <v>660</v>
      </c>
      <c r="K49" s="113">
        <f t="shared" si="11"/>
        <v>1100</v>
      </c>
      <c r="L49" s="113">
        <f t="shared" si="11"/>
        <v>660</v>
      </c>
      <c r="M49" s="113">
        <f t="shared" si="11"/>
        <v>1100</v>
      </c>
      <c r="N49" s="113">
        <f t="shared" si="11"/>
        <v>1540</v>
      </c>
      <c r="O49" s="113">
        <f t="shared" si="11"/>
        <v>220</v>
      </c>
      <c r="P49" s="113">
        <f t="shared" si="11"/>
        <v>440</v>
      </c>
      <c r="Q49" s="113">
        <f t="shared" si="11"/>
        <v>440</v>
      </c>
      <c r="R49" s="113">
        <f t="shared" si="11"/>
        <v>440</v>
      </c>
      <c r="S49" s="113">
        <f t="shared" si="11"/>
        <v>440</v>
      </c>
      <c r="T49" s="113">
        <f t="shared" si="11"/>
        <v>220</v>
      </c>
      <c r="U49" s="113">
        <f t="shared" si="11"/>
        <v>220</v>
      </c>
      <c r="V49" s="113">
        <f t="shared" si="11"/>
        <v>440</v>
      </c>
      <c r="W49" s="113">
        <f t="shared" si="11"/>
        <v>660</v>
      </c>
      <c r="X49" s="113">
        <f t="shared" si="11"/>
        <v>880</v>
      </c>
      <c r="Y49" s="113">
        <f t="shared" si="11"/>
        <v>220</v>
      </c>
      <c r="Z49" s="113">
        <f t="shared" si="11"/>
        <v>220</v>
      </c>
      <c r="AA49" s="113">
        <f t="shared" si="11"/>
        <v>220</v>
      </c>
      <c r="AB49" s="113">
        <f t="shared" si="11"/>
        <v>440</v>
      </c>
      <c r="AC49" s="113">
        <f t="shared" si="11"/>
        <v>440</v>
      </c>
      <c r="AD49" s="113">
        <f t="shared" si="11"/>
        <v>880</v>
      </c>
      <c r="AE49" s="113">
        <f t="shared" si="11"/>
        <v>880</v>
      </c>
      <c r="AF49" s="113">
        <f t="shared" si="11"/>
        <v>220</v>
      </c>
      <c r="AG49" s="113">
        <f t="shared" si="11"/>
        <v>440</v>
      </c>
      <c r="AH49" s="113">
        <f t="shared" si="11"/>
        <v>220</v>
      </c>
      <c r="AI49" s="113">
        <f t="shared" si="11"/>
        <v>220</v>
      </c>
      <c r="AJ49" s="113">
        <f t="shared" si="11"/>
        <v>440</v>
      </c>
      <c r="AK49" s="113">
        <f t="shared" si="11"/>
        <v>440</v>
      </c>
      <c r="AL49" s="113">
        <f t="shared" si="11"/>
        <v>220</v>
      </c>
      <c r="AM49" s="113">
        <f t="shared" si="11"/>
        <v>480</v>
      </c>
      <c r="AN49" s="113">
        <f t="shared" si="11"/>
        <v>480</v>
      </c>
      <c r="AQ49" s="40" t="str">
        <f t="shared" si="3"/>
        <v>1</v>
      </c>
    </row>
    <row r="50" spans="1:43">
      <c r="B50" s="114"/>
      <c r="C50" s="115"/>
      <c r="D50" s="115"/>
      <c r="E50" s="116"/>
      <c r="F50" s="117"/>
      <c r="G50" s="118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Q50" s="40" t="str">
        <f t="shared" si="3"/>
        <v>1</v>
      </c>
    </row>
    <row r="51" spans="1:43">
      <c r="B51" s="120" t="s">
        <v>58</v>
      </c>
      <c r="C51" s="121"/>
      <c r="D51" s="122"/>
      <c r="E51" s="123"/>
      <c r="F51" s="77"/>
      <c r="G51" s="124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Q51" s="40" t="str">
        <f t="shared" si="3"/>
        <v>1</v>
      </c>
    </row>
    <row r="52" spans="1:43">
      <c r="A52" s="1">
        <f>1+A48</f>
        <v>28</v>
      </c>
      <c r="B52" s="126" t="s">
        <v>59</v>
      </c>
      <c r="C52" s="127">
        <v>0.02</v>
      </c>
      <c r="D52" s="128"/>
      <c r="E52" s="129"/>
      <c r="F52" s="130">
        <f t="shared" ref="F52:F66" si="12">SUBTOTAL(9,G52:AN52)</f>
        <v>0</v>
      </c>
      <c r="G52" s="131">
        <v>0</v>
      </c>
      <c r="H52" s="131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  <c r="Q52" s="132">
        <v>0</v>
      </c>
      <c r="R52" s="132">
        <v>0</v>
      </c>
      <c r="S52" s="132">
        <v>0</v>
      </c>
      <c r="T52" s="132">
        <v>0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0</v>
      </c>
      <c r="AA52" s="132">
        <v>0</v>
      </c>
      <c r="AB52" s="132">
        <v>0</v>
      </c>
      <c r="AC52" s="132">
        <v>0</v>
      </c>
      <c r="AD52" s="132">
        <v>0</v>
      </c>
      <c r="AE52" s="132">
        <v>0</v>
      </c>
      <c r="AF52" s="132">
        <v>0</v>
      </c>
      <c r="AG52" s="132">
        <v>0</v>
      </c>
      <c r="AH52" s="132">
        <v>0</v>
      </c>
      <c r="AI52" s="132">
        <v>0</v>
      </c>
      <c r="AJ52" s="132">
        <v>0</v>
      </c>
      <c r="AK52" s="132">
        <v>0</v>
      </c>
      <c r="AL52" s="132">
        <v>0</v>
      </c>
      <c r="AM52" s="132">
        <v>0</v>
      </c>
      <c r="AN52" s="132">
        <v>0</v>
      </c>
      <c r="AQ52" s="40" t="str">
        <f t="shared" si="3"/>
        <v>0</v>
      </c>
    </row>
    <row r="53" spans="1:43" ht="15">
      <c r="A53" s="1">
        <f>A52+1</f>
        <v>29</v>
      </c>
      <c r="B53" s="133" t="s">
        <v>60</v>
      </c>
      <c r="C53" s="134">
        <v>100</v>
      </c>
      <c r="D53" s="135"/>
      <c r="E53" s="129"/>
      <c r="F53" s="130">
        <f t="shared" si="12"/>
        <v>9981.818181818182</v>
      </c>
      <c r="G53" s="136">
        <f>(SUMIF($E$21:$E$49,"Govt",G$21:G$49)/$C$6)*$C53</f>
        <v>181.81818181818181</v>
      </c>
      <c r="H53" s="136">
        <f>(SUMIF($E$21:$E$49,"Govt",H$21:H$49)/$C$6)*$C53</f>
        <v>2200</v>
      </c>
      <c r="I53" s="136">
        <f t="shared" ref="I53:X54" si="13">(SUMIF($E$21:$E$49,"Govt",I$21:I$49)/$C$6)*$C53</f>
        <v>400</v>
      </c>
      <c r="J53" s="136">
        <f t="shared" si="13"/>
        <v>300</v>
      </c>
      <c r="K53" s="136">
        <f t="shared" si="13"/>
        <v>500</v>
      </c>
      <c r="L53" s="136">
        <f t="shared" si="13"/>
        <v>300</v>
      </c>
      <c r="M53" s="136">
        <f t="shared" si="13"/>
        <v>500</v>
      </c>
      <c r="N53" s="136">
        <f t="shared" si="13"/>
        <v>700</v>
      </c>
      <c r="O53" s="136">
        <f t="shared" si="13"/>
        <v>100</v>
      </c>
      <c r="P53" s="136">
        <f t="shared" si="13"/>
        <v>200</v>
      </c>
      <c r="Q53" s="136">
        <f t="shared" si="13"/>
        <v>200</v>
      </c>
      <c r="R53" s="136">
        <f t="shared" si="13"/>
        <v>200</v>
      </c>
      <c r="S53" s="136">
        <f t="shared" si="13"/>
        <v>200</v>
      </c>
      <c r="T53" s="136">
        <f t="shared" si="13"/>
        <v>100</v>
      </c>
      <c r="U53" s="136">
        <f t="shared" si="13"/>
        <v>100</v>
      </c>
      <c r="V53" s="136">
        <f t="shared" si="13"/>
        <v>200</v>
      </c>
      <c r="W53" s="136">
        <f t="shared" si="13"/>
        <v>300</v>
      </c>
      <c r="X53" s="136">
        <f t="shared" si="13"/>
        <v>400</v>
      </c>
      <c r="Y53" s="136">
        <f t="shared" ref="Y53:AN54" si="14">(SUMIF($E$21:$E$49,"Govt",Y$21:Y$49)/$C$6)*$C53</f>
        <v>100</v>
      </c>
      <c r="Z53" s="136">
        <f t="shared" si="14"/>
        <v>100</v>
      </c>
      <c r="AA53" s="136">
        <f t="shared" si="14"/>
        <v>100</v>
      </c>
      <c r="AB53" s="136">
        <f t="shared" si="14"/>
        <v>200</v>
      </c>
      <c r="AC53" s="136">
        <f t="shared" si="14"/>
        <v>200</v>
      </c>
      <c r="AD53" s="136">
        <f t="shared" si="14"/>
        <v>400</v>
      </c>
      <c r="AE53" s="136">
        <f t="shared" si="14"/>
        <v>400</v>
      </c>
      <c r="AF53" s="136">
        <f t="shared" si="14"/>
        <v>100</v>
      </c>
      <c r="AG53" s="136">
        <f t="shared" si="14"/>
        <v>200</v>
      </c>
      <c r="AH53" s="136">
        <f t="shared" si="14"/>
        <v>100</v>
      </c>
      <c r="AI53" s="136">
        <f t="shared" si="14"/>
        <v>100</v>
      </c>
      <c r="AJ53" s="136">
        <f t="shared" si="14"/>
        <v>200</v>
      </c>
      <c r="AK53" s="136">
        <f t="shared" si="14"/>
        <v>200</v>
      </c>
      <c r="AL53" s="136">
        <f t="shared" si="14"/>
        <v>100</v>
      </c>
      <c r="AM53" s="136">
        <f t="shared" si="14"/>
        <v>200</v>
      </c>
      <c r="AN53" s="136">
        <f t="shared" si="14"/>
        <v>200</v>
      </c>
      <c r="AQ53" s="40" t="str">
        <f t="shared" si="3"/>
        <v>1</v>
      </c>
    </row>
    <row r="54" spans="1:43" ht="15">
      <c r="A54" s="1">
        <f t="shared" ref="A54:A65" si="15">A53+1</f>
        <v>30</v>
      </c>
      <c r="B54" s="133" t="s">
        <v>61</v>
      </c>
      <c r="C54" s="134">
        <v>500</v>
      </c>
      <c r="D54" s="135"/>
      <c r="E54" s="129"/>
      <c r="F54" s="130">
        <f t="shared" si="12"/>
        <v>49000</v>
      </c>
      <c r="G54" s="137">
        <v>0</v>
      </c>
      <c r="H54" s="137">
        <f>(SUMIF($E$21:$E$49,"Govt",H$21:H$49)/$C$6)*$C54</f>
        <v>11000</v>
      </c>
      <c r="I54" s="136">
        <f t="shared" si="13"/>
        <v>2000</v>
      </c>
      <c r="J54" s="136">
        <f t="shared" si="13"/>
        <v>1500</v>
      </c>
      <c r="K54" s="136">
        <f t="shared" si="13"/>
        <v>2500</v>
      </c>
      <c r="L54" s="136">
        <f t="shared" si="13"/>
        <v>1500</v>
      </c>
      <c r="M54" s="136">
        <f t="shared" si="13"/>
        <v>2500</v>
      </c>
      <c r="N54" s="136">
        <f t="shared" si="13"/>
        <v>3500</v>
      </c>
      <c r="O54" s="136">
        <f t="shared" si="13"/>
        <v>500</v>
      </c>
      <c r="P54" s="136">
        <f t="shared" si="13"/>
        <v>1000</v>
      </c>
      <c r="Q54" s="136">
        <f t="shared" si="13"/>
        <v>1000</v>
      </c>
      <c r="R54" s="136">
        <f t="shared" si="13"/>
        <v>1000</v>
      </c>
      <c r="S54" s="136">
        <f t="shared" si="13"/>
        <v>1000</v>
      </c>
      <c r="T54" s="136">
        <f t="shared" si="13"/>
        <v>500</v>
      </c>
      <c r="U54" s="136">
        <f t="shared" si="13"/>
        <v>500</v>
      </c>
      <c r="V54" s="136">
        <f t="shared" si="13"/>
        <v>1000</v>
      </c>
      <c r="W54" s="136">
        <f t="shared" si="13"/>
        <v>1500</v>
      </c>
      <c r="X54" s="136">
        <f t="shared" si="13"/>
        <v>2000</v>
      </c>
      <c r="Y54" s="136">
        <f t="shared" si="14"/>
        <v>500</v>
      </c>
      <c r="Z54" s="136">
        <f t="shared" si="14"/>
        <v>500</v>
      </c>
      <c r="AA54" s="136">
        <f t="shared" si="14"/>
        <v>500</v>
      </c>
      <c r="AB54" s="136">
        <f t="shared" si="14"/>
        <v>1000</v>
      </c>
      <c r="AC54" s="136">
        <f t="shared" si="14"/>
        <v>1000</v>
      </c>
      <c r="AD54" s="136">
        <f t="shared" si="14"/>
        <v>2000</v>
      </c>
      <c r="AE54" s="136">
        <f t="shared" si="14"/>
        <v>2000</v>
      </c>
      <c r="AF54" s="136">
        <f t="shared" si="14"/>
        <v>500</v>
      </c>
      <c r="AG54" s="136">
        <f t="shared" si="14"/>
        <v>1000</v>
      </c>
      <c r="AH54" s="136">
        <f t="shared" si="14"/>
        <v>500</v>
      </c>
      <c r="AI54" s="136">
        <f t="shared" si="14"/>
        <v>500</v>
      </c>
      <c r="AJ54" s="136">
        <f t="shared" si="14"/>
        <v>1000</v>
      </c>
      <c r="AK54" s="136">
        <f t="shared" si="14"/>
        <v>1000</v>
      </c>
      <c r="AL54" s="136">
        <f t="shared" si="14"/>
        <v>500</v>
      </c>
      <c r="AM54" s="136">
        <f t="shared" si="14"/>
        <v>1000</v>
      </c>
      <c r="AN54" s="136">
        <f t="shared" si="14"/>
        <v>1000</v>
      </c>
      <c r="AQ54" s="40" t="str">
        <f t="shared" si="3"/>
        <v>1</v>
      </c>
    </row>
    <row r="55" spans="1:43" ht="15">
      <c r="A55" s="1">
        <f t="shared" si="15"/>
        <v>31</v>
      </c>
      <c r="B55" s="133" t="s">
        <v>62</v>
      </c>
      <c r="C55" s="134">
        <v>0</v>
      </c>
      <c r="D55" s="135"/>
      <c r="E55" s="129"/>
      <c r="F55" s="130">
        <f t="shared" si="12"/>
        <v>0</v>
      </c>
      <c r="G55" s="137">
        <f>COUNTIF(G$22:G$48,"&gt;0")*$C55</f>
        <v>0</v>
      </c>
      <c r="H55" s="137">
        <f>(COUNTIF(H$22:H$48,"&gt;0")-COUNTIF(G$22:G$48,"&gt;0"))*$C55</f>
        <v>0</v>
      </c>
      <c r="I55" s="137">
        <v>0</v>
      </c>
      <c r="J55" s="136">
        <v>0</v>
      </c>
      <c r="K55" s="136">
        <v>0</v>
      </c>
      <c r="L55" s="136">
        <v>0</v>
      </c>
      <c r="M55" s="136">
        <v>0</v>
      </c>
      <c r="N55" s="136">
        <v>0</v>
      </c>
      <c r="O55" s="136">
        <v>0</v>
      </c>
      <c r="P55" s="136">
        <v>0</v>
      </c>
      <c r="Q55" s="136">
        <v>0</v>
      </c>
      <c r="R55" s="136">
        <v>0</v>
      </c>
      <c r="S55" s="136">
        <v>0</v>
      </c>
      <c r="T55" s="136">
        <v>0</v>
      </c>
      <c r="U55" s="136">
        <v>0</v>
      </c>
      <c r="V55" s="136">
        <v>0</v>
      </c>
      <c r="W55" s="136">
        <v>0</v>
      </c>
      <c r="X55" s="136">
        <v>0</v>
      </c>
      <c r="Y55" s="136">
        <v>0</v>
      </c>
      <c r="Z55" s="136">
        <v>0</v>
      </c>
      <c r="AA55" s="136">
        <v>0</v>
      </c>
      <c r="AB55" s="136">
        <v>0</v>
      </c>
      <c r="AC55" s="136">
        <v>0</v>
      </c>
      <c r="AD55" s="136">
        <v>0</v>
      </c>
      <c r="AE55" s="136">
        <v>0</v>
      </c>
      <c r="AF55" s="136">
        <v>0</v>
      </c>
      <c r="AG55" s="136">
        <v>0</v>
      </c>
      <c r="AH55" s="136">
        <v>0</v>
      </c>
      <c r="AI55" s="136">
        <v>0</v>
      </c>
      <c r="AJ55" s="136">
        <v>0</v>
      </c>
      <c r="AK55" s="136">
        <v>0</v>
      </c>
      <c r="AL55" s="136">
        <v>0</v>
      </c>
      <c r="AM55" s="136">
        <v>0</v>
      </c>
      <c r="AN55" s="136">
        <v>0</v>
      </c>
      <c r="AQ55" s="40" t="str">
        <f>IF((OR((F55=""),(F55&gt;0))),"1","0")</f>
        <v>0</v>
      </c>
    </row>
    <row r="56" spans="1:43" ht="15">
      <c r="A56" s="1">
        <f t="shared" si="15"/>
        <v>32</v>
      </c>
      <c r="B56" s="133" t="s">
        <v>63</v>
      </c>
      <c r="C56" s="138">
        <f>175*(21*1)</f>
        <v>3675</v>
      </c>
      <c r="D56" s="135"/>
      <c r="E56" s="129"/>
      <c r="F56" s="130">
        <f t="shared" si="12"/>
        <v>3675</v>
      </c>
      <c r="G56" s="137">
        <v>0</v>
      </c>
      <c r="H56" s="137">
        <v>0</v>
      </c>
      <c r="I56" s="136">
        <v>0</v>
      </c>
      <c r="J56" s="136">
        <v>0</v>
      </c>
      <c r="K56" s="136">
        <v>0</v>
      </c>
      <c r="L56" s="136">
        <v>0</v>
      </c>
      <c r="M56" s="136">
        <v>0</v>
      </c>
      <c r="N56" s="136">
        <v>0</v>
      </c>
      <c r="O56" s="136">
        <v>0</v>
      </c>
      <c r="P56" s="136">
        <v>0</v>
      </c>
      <c r="Q56" s="136">
        <v>0</v>
      </c>
      <c r="R56" s="136">
        <v>0</v>
      </c>
      <c r="S56" s="136">
        <v>0</v>
      </c>
      <c r="T56" s="136">
        <v>0</v>
      </c>
      <c r="U56" s="136">
        <v>0</v>
      </c>
      <c r="V56" s="136">
        <v>0</v>
      </c>
      <c r="W56" s="136">
        <v>0</v>
      </c>
      <c r="X56" s="136">
        <v>0</v>
      </c>
      <c r="Y56" s="136">
        <v>0</v>
      </c>
      <c r="Z56" s="136">
        <v>0</v>
      </c>
      <c r="AA56" s="136">
        <v>0</v>
      </c>
      <c r="AB56" s="136">
        <v>0</v>
      </c>
      <c r="AC56" s="136">
        <v>0</v>
      </c>
      <c r="AD56" s="136">
        <v>0</v>
      </c>
      <c r="AE56" s="136">
        <v>0</v>
      </c>
      <c r="AF56" s="136">
        <v>0</v>
      </c>
      <c r="AG56" s="136">
        <v>0</v>
      </c>
      <c r="AH56" s="136">
        <v>0</v>
      </c>
      <c r="AI56" s="136">
        <v>0</v>
      </c>
      <c r="AJ56" s="136">
        <v>0</v>
      </c>
      <c r="AK56" s="136">
        <v>0</v>
      </c>
      <c r="AL56" s="136">
        <v>0</v>
      </c>
      <c r="AM56" s="136">
        <f>+$C56/2</f>
        <v>1837.5</v>
      </c>
      <c r="AN56" s="136">
        <f>+$C56/2</f>
        <v>1837.5</v>
      </c>
      <c r="AQ56" s="40" t="str">
        <f>IF((OR((F56=""),(F56&gt;0))),"1","0")</f>
        <v>1</v>
      </c>
    </row>
    <row r="57" spans="1:43" ht="15">
      <c r="A57" s="1">
        <f t="shared" si="15"/>
        <v>33</v>
      </c>
      <c r="B57" s="133" t="s">
        <v>64</v>
      </c>
      <c r="C57" s="138">
        <f>400*(21*1)</f>
        <v>8400</v>
      </c>
      <c r="D57" s="135"/>
      <c r="E57" s="129"/>
      <c r="F57" s="130">
        <f t="shared" si="12"/>
        <v>8400</v>
      </c>
      <c r="G57" s="137">
        <v>0</v>
      </c>
      <c r="H57" s="136">
        <v>0</v>
      </c>
      <c r="I57" s="136">
        <v>0</v>
      </c>
      <c r="J57" s="136">
        <v>0</v>
      </c>
      <c r="K57" s="136">
        <v>0</v>
      </c>
      <c r="L57" s="136">
        <v>0</v>
      </c>
      <c r="M57" s="136">
        <v>0</v>
      </c>
      <c r="N57" s="136">
        <v>0</v>
      </c>
      <c r="O57" s="136">
        <v>0</v>
      </c>
      <c r="P57" s="136">
        <v>0</v>
      </c>
      <c r="Q57" s="136">
        <v>0</v>
      </c>
      <c r="R57" s="136">
        <v>0</v>
      </c>
      <c r="S57" s="136">
        <v>0</v>
      </c>
      <c r="T57" s="136">
        <v>0</v>
      </c>
      <c r="U57" s="136">
        <v>0</v>
      </c>
      <c r="V57" s="136">
        <v>0</v>
      </c>
      <c r="W57" s="136">
        <v>0</v>
      </c>
      <c r="X57" s="136">
        <v>0</v>
      </c>
      <c r="Y57" s="136">
        <v>0</v>
      </c>
      <c r="Z57" s="136">
        <v>0</v>
      </c>
      <c r="AA57" s="136">
        <v>0</v>
      </c>
      <c r="AB57" s="136">
        <v>0</v>
      </c>
      <c r="AC57" s="136">
        <v>0</v>
      </c>
      <c r="AD57" s="136">
        <v>0</v>
      </c>
      <c r="AE57" s="136">
        <v>0</v>
      </c>
      <c r="AF57" s="136">
        <v>0</v>
      </c>
      <c r="AG57" s="136">
        <v>0</v>
      </c>
      <c r="AH57" s="136">
        <v>0</v>
      </c>
      <c r="AI57" s="136">
        <v>0</v>
      </c>
      <c r="AJ57" s="136">
        <v>0</v>
      </c>
      <c r="AK57" s="136">
        <v>0</v>
      </c>
      <c r="AL57" s="136">
        <v>0</v>
      </c>
      <c r="AM57" s="136">
        <f>+$C57/2</f>
        <v>4200</v>
      </c>
      <c r="AN57" s="136">
        <f>+$C57/2</f>
        <v>4200</v>
      </c>
      <c r="AQ57" s="40" t="str">
        <f>IF((OR((F57=""),(F57&gt;0))),"1","0")</f>
        <v>1</v>
      </c>
    </row>
    <row r="58" spans="1:43">
      <c r="A58" s="1">
        <f t="shared" si="15"/>
        <v>34</v>
      </c>
      <c r="B58" s="133"/>
      <c r="C58" s="139"/>
      <c r="D58" s="135"/>
      <c r="E58" s="129"/>
      <c r="F58" s="130">
        <f t="shared" si="12"/>
        <v>0</v>
      </c>
      <c r="G58" s="137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0</v>
      </c>
      <c r="O58" s="136">
        <v>0</v>
      </c>
      <c r="P58" s="136">
        <v>0</v>
      </c>
      <c r="Q58" s="136">
        <v>0</v>
      </c>
      <c r="R58" s="136">
        <v>0</v>
      </c>
      <c r="S58" s="136">
        <v>0</v>
      </c>
      <c r="T58" s="136">
        <v>0</v>
      </c>
      <c r="U58" s="136">
        <v>0</v>
      </c>
      <c r="V58" s="136">
        <v>0</v>
      </c>
      <c r="W58" s="136">
        <v>0</v>
      </c>
      <c r="X58" s="136">
        <v>0</v>
      </c>
      <c r="Y58" s="136">
        <v>0</v>
      </c>
      <c r="Z58" s="136">
        <v>0</v>
      </c>
      <c r="AA58" s="136">
        <v>0</v>
      </c>
      <c r="AB58" s="136">
        <v>0</v>
      </c>
      <c r="AC58" s="136">
        <v>0</v>
      </c>
      <c r="AD58" s="136">
        <v>0</v>
      </c>
      <c r="AE58" s="136">
        <v>0</v>
      </c>
      <c r="AF58" s="136">
        <v>0</v>
      </c>
      <c r="AG58" s="136">
        <v>0</v>
      </c>
      <c r="AH58" s="136">
        <v>0</v>
      </c>
      <c r="AI58" s="136">
        <v>0</v>
      </c>
      <c r="AJ58" s="136">
        <v>0</v>
      </c>
      <c r="AK58" s="136">
        <v>0</v>
      </c>
      <c r="AL58" s="136">
        <v>0</v>
      </c>
      <c r="AM58" s="136">
        <v>0</v>
      </c>
      <c r="AN58" s="136">
        <v>0</v>
      </c>
      <c r="AQ58" s="40" t="str">
        <f>IF((OR((F58=""),(F58&gt;0))),"1","0")</f>
        <v>0</v>
      </c>
    </row>
    <row r="59" spans="1:43" ht="15">
      <c r="A59" s="1">
        <f t="shared" si="15"/>
        <v>35</v>
      </c>
      <c r="B59" s="140" t="s">
        <v>65</v>
      </c>
      <c r="C59" s="134">
        <v>0</v>
      </c>
      <c r="D59" s="135"/>
      <c r="E59" s="129"/>
      <c r="F59" s="130">
        <f t="shared" si="12"/>
        <v>0</v>
      </c>
      <c r="G59" s="137">
        <f t="shared" ref="G59:G65" si="16">+$C59</f>
        <v>0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0</v>
      </c>
      <c r="S59" s="136">
        <v>0</v>
      </c>
      <c r="T59" s="136">
        <v>0</v>
      </c>
      <c r="U59" s="136">
        <v>0</v>
      </c>
      <c r="V59" s="136">
        <v>0</v>
      </c>
      <c r="W59" s="136">
        <v>0</v>
      </c>
      <c r="X59" s="136">
        <v>0</v>
      </c>
      <c r="Y59" s="136">
        <v>0</v>
      </c>
      <c r="Z59" s="136">
        <v>0</v>
      </c>
      <c r="AA59" s="136">
        <v>0</v>
      </c>
      <c r="AB59" s="136">
        <v>0</v>
      </c>
      <c r="AC59" s="136">
        <v>0</v>
      </c>
      <c r="AD59" s="136">
        <v>0</v>
      </c>
      <c r="AE59" s="136">
        <v>0</v>
      </c>
      <c r="AF59" s="136">
        <v>0</v>
      </c>
      <c r="AG59" s="136">
        <v>0</v>
      </c>
      <c r="AH59" s="136">
        <v>0</v>
      </c>
      <c r="AI59" s="136">
        <v>0</v>
      </c>
      <c r="AJ59" s="136">
        <v>0</v>
      </c>
      <c r="AK59" s="136">
        <v>0</v>
      </c>
      <c r="AL59" s="136">
        <v>0</v>
      </c>
      <c r="AM59" s="136">
        <v>0</v>
      </c>
      <c r="AN59" s="136">
        <v>0</v>
      </c>
      <c r="AQ59" s="40" t="str">
        <f t="shared" si="3"/>
        <v>0</v>
      </c>
    </row>
    <row r="60" spans="1:43" ht="15">
      <c r="A60" s="1">
        <f t="shared" si="15"/>
        <v>36</v>
      </c>
      <c r="B60" s="133" t="s">
        <v>66</v>
      </c>
      <c r="C60" s="134">
        <f>+C59*0.3</f>
        <v>0</v>
      </c>
      <c r="D60" s="135"/>
      <c r="E60" s="129"/>
      <c r="F60" s="130">
        <f t="shared" si="12"/>
        <v>0</v>
      </c>
      <c r="G60" s="137">
        <f t="shared" si="16"/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v>0</v>
      </c>
      <c r="W60" s="136">
        <v>0</v>
      </c>
      <c r="X60" s="136">
        <v>0</v>
      </c>
      <c r="Y60" s="136">
        <v>0</v>
      </c>
      <c r="Z60" s="136">
        <v>0</v>
      </c>
      <c r="AA60" s="136">
        <v>0</v>
      </c>
      <c r="AB60" s="136">
        <v>0</v>
      </c>
      <c r="AC60" s="136">
        <v>0</v>
      </c>
      <c r="AD60" s="136">
        <v>0</v>
      </c>
      <c r="AE60" s="136">
        <v>0</v>
      </c>
      <c r="AF60" s="136">
        <v>0</v>
      </c>
      <c r="AG60" s="136">
        <v>0</v>
      </c>
      <c r="AH60" s="136">
        <v>0</v>
      </c>
      <c r="AI60" s="136">
        <v>0</v>
      </c>
      <c r="AJ60" s="136">
        <v>0</v>
      </c>
      <c r="AK60" s="136">
        <v>0</v>
      </c>
      <c r="AL60" s="136">
        <v>0</v>
      </c>
      <c r="AM60" s="136">
        <v>0</v>
      </c>
      <c r="AN60" s="136">
        <v>0</v>
      </c>
      <c r="AQ60" s="40" t="str">
        <f>IF((OR((F60=""),(F60&gt;0))),"1","0")</f>
        <v>0</v>
      </c>
    </row>
    <row r="61" spans="1:43" ht="15">
      <c r="A61" s="1">
        <f>A60+1</f>
        <v>37</v>
      </c>
      <c r="B61" s="140" t="s">
        <v>67</v>
      </c>
      <c r="C61" s="134">
        <v>1450</v>
      </c>
      <c r="D61" s="135"/>
      <c r="E61" s="129"/>
      <c r="F61" s="130">
        <f t="shared" si="12"/>
        <v>4350</v>
      </c>
      <c r="G61" s="136">
        <f t="shared" si="16"/>
        <v>1450</v>
      </c>
      <c r="H61" s="136">
        <f>+$C61</f>
        <v>1450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0</v>
      </c>
      <c r="Y61" s="136">
        <v>0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0</v>
      </c>
      <c r="AK61" s="136">
        <v>0</v>
      </c>
      <c r="AL61" s="136">
        <v>0</v>
      </c>
      <c r="AM61" s="136">
        <f>+$C61</f>
        <v>1450</v>
      </c>
      <c r="AN61" s="136">
        <v>0</v>
      </c>
      <c r="AQ61" s="40" t="str">
        <f t="shared" si="3"/>
        <v>1</v>
      </c>
    </row>
    <row r="62" spans="1:43" ht="15">
      <c r="A62" s="1">
        <f t="shared" si="15"/>
        <v>38</v>
      </c>
      <c r="B62" s="133" t="s">
        <v>68</v>
      </c>
      <c r="C62" s="134">
        <v>0</v>
      </c>
      <c r="D62" s="135"/>
      <c r="E62" s="129"/>
      <c r="F62" s="130">
        <f t="shared" si="12"/>
        <v>0</v>
      </c>
      <c r="G62" s="136">
        <f t="shared" si="16"/>
        <v>0</v>
      </c>
      <c r="H62" s="136">
        <f>+$C62</f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  <c r="T62" s="136">
        <v>0</v>
      </c>
      <c r="U62" s="136">
        <v>0</v>
      </c>
      <c r="V62" s="136">
        <v>0</v>
      </c>
      <c r="W62" s="136">
        <v>0</v>
      </c>
      <c r="X62" s="136">
        <v>0</v>
      </c>
      <c r="Y62" s="136">
        <v>0</v>
      </c>
      <c r="Z62" s="136">
        <v>0</v>
      </c>
      <c r="AA62" s="136">
        <v>0</v>
      </c>
      <c r="AB62" s="136">
        <v>0</v>
      </c>
      <c r="AC62" s="136">
        <v>0</v>
      </c>
      <c r="AD62" s="136">
        <v>0</v>
      </c>
      <c r="AE62" s="136">
        <v>0</v>
      </c>
      <c r="AF62" s="136">
        <v>0</v>
      </c>
      <c r="AG62" s="136">
        <v>0</v>
      </c>
      <c r="AH62" s="136">
        <v>0</v>
      </c>
      <c r="AI62" s="136">
        <v>0</v>
      </c>
      <c r="AJ62" s="136">
        <v>0</v>
      </c>
      <c r="AK62" s="136">
        <v>0</v>
      </c>
      <c r="AL62" s="136">
        <v>0</v>
      </c>
      <c r="AM62" s="136">
        <f>+$C62</f>
        <v>0</v>
      </c>
      <c r="AN62" s="136">
        <v>0</v>
      </c>
      <c r="AQ62" s="40" t="str">
        <f>IF((OR((F62=""),(F62&gt;0))),"1","0")</f>
        <v>0</v>
      </c>
    </row>
    <row r="63" spans="1:43" ht="15">
      <c r="A63" s="1">
        <f t="shared" si="15"/>
        <v>39</v>
      </c>
      <c r="B63" s="140" t="s">
        <v>69</v>
      </c>
      <c r="C63" s="134">
        <v>1450</v>
      </c>
      <c r="D63" s="135"/>
      <c r="E63" s="129"/>
      <c r="F63" s="130">
        <f t="shared" si="12"/>
        <v>4350</v>
      </c>
      <c r="G63" s="136">
        <f t="shared" si="16"/>
        <v>1450</v>
      </c>
      <c r="H63" s="136">
        <f>+$C63</f>
        <v>1450</v>
      </c>
      <c r="I63" s="136">
        <v>0</v>
      </c>
      <c r="J63" s="136">
        <v>0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0</v>
      </c>
      <c r="AA63" s="136">
        <v>0</v>
      </c>
      <c r="AB63" s="136">
        <v>0</v>
      </c>
      <c r="AC63" s="136">
        <v>0</v>
      </c>
      <c r="AD63" s="136">
        <v>0</v>
      </c>
      <c r="AE63" s="136">
        <v>0</v>
      </c>
      <c r="AF63" s="136">
        <v>0</v>
      </c>
      <c r="AG63" s="136">
        <v>0</v>
      </c>
      <c r="AH63" s="136">
        <v>0</v>
      </c>
      <c r="AI63" s="136">
        <v>0</v>
      </c>
      <c r="AJ63" s="136">
        <v>0</v>
      </c>
      <c r="AK63" s="136">
        <v>0</v>
      </c>
      <c r="AL63" s="136">
        <v>0</v>
      </c>
      <c r="AM63" s="136">
        <v>0</v>
      </c>
      <c r="AN63" s="136">
        <f>+$C63</f>
        <v>1450</v>
      </c>
      <c r="AQ63" s="40" t="str">
        <f t="shared" si="3"/>
        <v>1</v>
      </c>
    </row>
    <row r="64" spans="1:43" ht="15">
      <c r="A64" s="1">
        <f t="shared" si="15"/>
        <v>40</v>
      </c>
      <c r="B64" s="133" t="s">
        <v>70</v>
      </c>
      <c r="C64" s="134">
        <v>0</v>
      </c>
      <c r="D64" s="135"/>
      <c r="E64" s="129"/>
      <c r="F64" s="130">
        <f t="shared" si="12"/>
        <v>0</v>
      </c>
      <c r="G64" s="136">
        <f t="shared" si="16"/>
        <v>0</v>
      </c>
      <c r="H64" s="136">
        <f>+$C64</f>
        <v>0</v>
      </c>
      <c r="I64" s="136">
        <v>0</v>
      </c>
      <c r="J64" s="136">
        <v>0</v>
      </c>
      <c r="K64" s="136">
        <v>0</v>
      </c>
      <c r="L64" s="136">
        <v>0</v>
      </c>
      <c r="M64" s="136">
        <v>0</v>
      </c>
      <c r="N64" s="136">
        <v>0</v>
      </c>
      <c r="O64" s="136">
        <v>0</v>
      </c>
      <c r="P64" s="136">
        <v>0</v>
      </c>
      <c r="Q64" s="136">
        <v>0</v>
      </c>
      <c r="R64" s="136">
        <v>0</v>
      </c>
      <c r="S64" s="136">
        <v>0</v>
      </c>
      <c r="T64" s="136">
        <v>0</v>
      </c>
      <c r="U64" s="136">
        <v>0</v>
      </c>
      <c r="V64" s="136">
        <v>0</v>
      </c>
      <c r="W64" s="136">
        <v>0</v>
      </c>
      <c r="X64" s="136">
        <v>0</v>
      </c>
      <c r="Y64" s="136">
        <v>0</v>
      </c>
      <c r="Z64" s="136">
        <v>0</v>
      </c>
      <c r="AA64" s="136">
        <v>0</v>
      </c>
      <c r="AB64" s="136">
        <v>0</v>
      </c>
      <c r="AC64" s="136">
        <v>0</v>
      </c>
      <c r="AD64" s="136">
        <v>0</v>
      </c>
      <c r="AE64" s="136">
        <v>0</v>
      </c>
      <c r="AF64" s="136">
        <v>0</v>
      </c>
      <c r="AG64" s="136">
        <v>0</v>
      </c>
      <c r="AH64" s="136">
        <v>0</v>
      </c>
      <c r="AI64" s="136">
        <v>0</v>
      </c>
      <c r="AJ64" s="136">
        <v>0</v>
      </c>
      <c r="AK64" s="136">
        <v>0</v>
      </c>
      <c r="AL64" s="136">
        <v>0</v>
      </c>
      <c r="AM64" s="136">
        <v>0</v>
      </c>
      <c r="AN64" s="136">
        <f>+$C64</f>
        <v>0</v>
      </c>
      <c r="AQ64" s="40" t="str">
        <f>IF((OR((F64=""),(F64&gt;0))),"1","0")</f>
        <v>0</v>
      </c>
    </row>
    <row r="65" spans="1:43" ht="15">
      <c r="A65" s="1">
        <f t="shared" si="15"/>
        <v>41</v>
      </c>
      <c r="B65" s="140" t="s">
        <v>71</v>
      </c>
      <c r="C65" s="134">
        <v>400</v>
      </c>
      <c r="D65" s="135"/>
      <c r="E65" s="129"/>
      <c r="F65" s="130">
        <f t="shared" si="12"/>
        <v>1600</v>
      </c>
      <c r="G65" s="136">
        <f t="shared" si="16"/>
        <v>400</v>
      </c>
      <c r="H65" s="136">
        <f>+$C65</f>
        <v>400</v>
      </c>
      <c r="I65" s="136">
        <v>0</v>
      </c>
      <c r="J65" s="136">
        <v>0</v>
      </c>
      <c r="K65" s="136">
        <v>0</v>
      </c>
      <c r="L65" s="136">
        <v>0</v>
      </c>
      <c r="M65" s="136">
        <v>0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  <c r="T65" s="136">
        <v>0</v>
      </c>
      <c r="U65" s="136">
        <v>0</v>
      </c>
      <c r="V65" s="136">
        <v>0</v>
      </c>
      <c r="W65" s="136">
        <v>0</v>
      </c>
      <c r="X65" s="136">
        <v>0</v>
      </c>
      <c r="Y65" s="136">
        <v>0</v>
      </c>
      <c r="Z65" s="136">
        <v>0</v>
      </c>
      <c r="AA65" s="136">
        <v>0</v>
      </c>
      <c r="AB65" s="136">
        <v>0</v>
      </c>
      <c r="AC65" s="136">
        <v>0</v>
      </c>
      <c r="AD65" s="136">
        <v>0</v>
      </c>
      <c r="AE65" s="136">
        <v>0</v>
      </c>
      <c r="AF65" s="136">
        <v>0</v>
      </c>
      <c r="AG65" s="136">
        <v>0</v>
      </c>
      <c r="AH65" s="136">
        <v>0</v>
      </c>
      <c r="AI65" s="136">
        <v>0</v>
      </c>
      <c r="AJ65" s="136">
        <v>0</v>
      </c>
      <c r="AK65" s="136">
        <v>0</v>
      </c>
      <c r="AL65" s="136">
        <v>0</v>
      </c>
      <c r="AM65" s="136">
        <f>+$C65</f>
        <v>400</v>
      </c>
      <c r="AN65" s="136">
        <f>+$C65</f>
        <v>400</v>
      </c>
      <c r="AQ65" s="40" t="str">
        <f t="shared" si="3"/>
        <v>1</v>
      </c>
    </row>
    <row r="66" spans="1:43" ht="13.5" thickBot="1">
      <c r="A66" s="1">
        <f>A65+1</f>
        <v>42</v>
      </c>
      <c r="B66" s="133" t="s">
        <v>72</v>
      </c>
      <c r="C66" s="141">
        <v>7726.4</v>
      </c>
      <c r="D66" s="141">
        <v>32049.25</v>
      </c>
      <c r="E66" s="141">
        <v>0</v>
      </c>
      <c r="F66" s="130">
        <f t="shared" si="12"/>
        <v>51087.15</v>
      </c>
      <c r="G66" s="136">
        <v>7726.4</v>
      </c>
      <c r="H66" s="136">
        <f>+$D66/1</f>
        <v>32049.25</v>
      </c>
      <c r="I66" s="136">
        <v>0</v>
      </c>
      <c r="J66" s="136">
        <v>0</v>
      </c>
      <c r="K66" s="136">
        <v>0</v>
      </c>
      <c r="L66" s="136">
        <v>0</v>
      </c>
      <c r="M66" s="136">
        <v>0</v>
      </c>
      <c r="N66" s="136">
        <v>0</v>
      </c>
      <c r="O66" s="136">
        <v>0</v>
      </c>
      <c r="P66" s="136">
        <v>0</v>
      </c>
      <c r="Q66" s="136">
        <v>0</v>
      </c>
      <c r="R66" s="136">
        <v>0</v>
      </c>
      <c r="S66" s="136">
        <v>0</v>
      </c>
      <c r="T66" s="136">
        <v>0</v>
      </c>
      <c r="U66" s="136">
        <v>0</v>
      </c>
      <c r="V66" s="136">
        <v>0</v>
      </c>
      <c r="W66" s="136">
        <v>0</v>
      </c>
      <c r="X66" s="136">
        <v>0</v>
      </c>
      <c r="Y66" s="136">
        <v>0</v>
      </c>
      <c r="Z66" s="136">
        <v>0</v>
      </c>
      <c r="AA66" s="136">
        <v>0</v>
      </c>
      <c r="AB66" s="136">
        <v>0</v>
      </c>
      <c r="AC66" s="136">
        <v>0</v>
      </c>
      <c r="AD66" s="136">
        <v>0</v>
      </c>
      <c r="AE66" s="136">
        <v>0</v>
      </c>
      <c r="AF66" s="136">
        <v>0</v>
      </c>
      <c r="AG66" s="136">
        <v>0</v>
      </c>
      <c r="AH66" s="136">
        <v>0</v>
      </c>
      <c r="AI66" s="136">
        <v>0</v>
      </c>
      <c r="AJ66" s="136">
        <v>0</v>
      </c>
      <c r="AK66" s="136">
        <v>0</v>
      </c>
      <c r="AL66" s="136">
        <v>0</v>
      </c>
      <c r="AM66" s="136">
        <v>5655.75</v>
      </c>
      <c r="AN66" s="136">
        <v>5655.75</v>
      </c>
      <c r="AQ66" s="40" t="str">
        <f t="shared" si="3"/>
        <v>1</v>
      </c>
    </row>
    <row r="67" spans="1:43" s="106" customFormat="1" ht="13.5" thickTop="1">
      <c r="A67" s="142"/>
      <c r="B67" s="107" t="s">
        <v>73</v>
      </c>
      <c r="C67" s="108"/>
      <c r="D67" s="109"/>
      <c r="E67" s="110"/>
      <c r="F67" s="143">
        <f>SUM(F52:F66)</f>
        <v>132443.96818181817</v>
      </c>
      <c r="G67" s="144">
        <f t="shared" ref="G67:AK67" si="17">SUM(G52:G66)</f>
        <v>11208.218181818182</v>
      </c>
      <c r="H67" s="145">
        <f t="shared" si="17"/>
        <v>48549.25</v>
      </c>
      <c r="I67" s="145">
        <f t="shared" si="17"/>
        <v>2400</v>
      </c>
      <c r="J67" s="145">
        <f t="shared" si="17"/>
        <v>1800</v>
      </c>
      <c r="K67" s="145">
        <f t="shared" si="17"/>
        <v>3000</v>
      </c>
      <c r="L67" s="145">
        <f t="shared" si="17"/>
        <v>1800</v>
      </c>
      <c r="M67" s="145">
        <f t="shared" si="17"/>
        <v>3000</v>
      </c>
      <c r="N67" s="145">
        <f t="shared" si="17"/>
        <v>4200</v>
      </c>
      <c r="O67" s="145">
        <f t="shared" si="17"/>
        <v>600</v>
      </c>
      <c r="P67" s="145">
        <f t="shared" si="17"/>
        <v>1200</v>
      </c>
      <c r="Q67" s="145">
        <f t="shared" si="17"/>
        <v>1200</v>
      </c>
      <c r="R67" s="145">
        <f t="shared" si="17"/>
        <v>1200</v>
      </c>
      <c r="S67" s="145">
        <f t="shared" si="17"/>
        <v>1200</v>
      </c>
      <c r="T67" s="145">
        <f t="shared" si="17"/>
        <v>600</v>
      </c>
      <c r="U67" s="145">
        <f t="shared" si="17"/>
        <v>600</v>
      </c>
      <c r="V67" s="145">
        <f t="shared" si="17"/>
        <v>1200</v>
      </c>
      <c r="W67" s="145">
        <f t="shared" si="17"/>
        <v>1800</v>
      </c>
      <c r="X67" s="145">
        <f t="shared" si="17"/>
        <v>2400</v>
      </c>
      <c r="Y67" s="145">
        <f t="shared" si="17"/>
        <v>600</v>
      </c>
      <c r="Z67" s="145">
        <f t="shared" si="17"/>
        <v>600</v>
      </c>
      <c r="AA67" s="145">
        <f t="shared" si="17"/>
        <v>600</v>
      </c>
      <c r="AB67" s="145">
        <f t="shared" si="17"/>
        <v>1200</v>
      </c>
      <c r="AC67" s="145">
        <f t="shared" si="17"/>
        <v>1200</v>
      </c>
      <c r="AD67" s="145">
        <f t="shared" si="17"/>
        <v>2400</v>
      </c>
      <c r="AE67" s="145">
        <f t="shared" si="17"/>
        <v>2400</v>
      </c>
      <c r="AF67" s="145">
        <f t="shared" si="17"/>
        <v>600</v>
      </c>
      <c r="AG67" s="145">
        <f t="shared" si="17"/>
        <v>1200</v>
      </c>
      <c r="AH67" s="145">
        <f t="shared" si="17"/>
        <v>600</v>
      </c>
      <c r="AI67" s="145">
        <f t="shared" si="17"/>
        <v>600</v>
      </c>
      <c r="AJ67" s="145">
        <f t="shared" si="17"/>
        <v>1200</v>
      </c>
      <c r="AK67" s="145">
        <f t="shared" si="17"/>
        <v>1200</v>
      </c>
      <c r="AL67" s="145">
        <f>SUM(AL52:AL66)</f>
        <v>600</v>
      </c>
      <c r="AM67" s="145">
        <f>SUM(AM52:AM66)</f>
        <v>14743.25</v>
      </c>
      <c r="AN67" s="145">
        <f>SUM(AN52:AN66)</f>
        <v>14743.25</v>
      </c>
      <c r="AQ67" s="40" t="str">
        <f t="shared" si="3"/>
        <v>1</v>
      </c>
    </row>
    <row r="68" spans="1:43">
      <c r="A68" s="9"/>
      <c r="B68" s="146"/>
      <c r="C68" s="9"/>
      <c r="D68" s="9"/>
      <c r="E68" s="10"/>
      <c r="F68" s="147"/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Q68" s="40" t="str">
        <f t="shared" si="3"/>
        <v>1</v>
      </c>
    </row>
    <row r="69" spans="1:43" s="69" customFormat="1">
      <c r="B69" s="74" t="s">
        <v>74</v>
      </c>
      <c r="C69" s="150"/>
      <c r="D69" s="75"/>
      <c r="E69" s="76"/>
      <c r="F69" s="77"/>
      <c r="G69" s="151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Q69" s="40" t="str">
        <f t="shared" si="3"/>
        <v>1</v>
      </c>
    </row>
    <row r="70" spans="1:43">
      <c r="A70" s="1">
        <f>A66+1</f>
        <v>43</v>
      </c>
      <c r="B70" s="153" t="s">
        <v>75</v>
      </c>
      <c r="C70" s="128">
        <v>1000</v>
      </c>
      <c r="D70" s="128"/>
      <c r="E70" s="154"/>
      <c r="F70" s="155">
        <f>SUBTOTAL(9,G70:AN70)</f>
        <v>1000</v>
      </c>
      <c r="G70" s="131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132">
        <v>0</v>
      </c>
      <c r="P70" s="132">
        <v>0</v>
      </c>
      <c r="Q70" s="132">
        <v>0</v>
      </c>
      <c r="R70" s="132">
        <v>0</v>
      </c>
      <c r="S70" s="132">
        <v>0</v>
      </c>
      <c r="T70" s="132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32">
        <v>0</v>
      </c>
      <c r="AG70" s="132">
        <v>0</v>
      </c>
      <c r="AH70" s="132">
        <v>0</v>
      </c>
      <c r="AI70" s="132">
        <v>0</v>
      </c>
      <c r="AJ70" s="132">
        <v>0</v>
      </c>
      <c r="AK70" s="132">
        <v>0</v>
      </c>
      <c r="AL70" s="132">
        <v>0</v>
      </c>
      <c r="AM70" s="136">
        <f>+$C70/2</f>
        <v>500</v>
      </c>
      <c r="AN70" s="136">
        <f>+$C70/2</f>
        <v>500</v>
      </c>
      <c r="AQ70" s="40" t="str">
        <f t="shared" si="3"/>
        <v>1</v>
      </c>
    </row>
    <row r="71" spans="1:43">
      <c r="A71" s="1">
        <f>A70+1</f>
        <v>44</v>
      </c>
      <c r="B71" s="133" t="s">
        <v>76</v>
      </c>
      <c r="C71" s="156"/>
      <c r="D71" s="135"/>
      <c r="E71" s="129"/>
      <c r="F71" s="130">
        <f>SUBTOTAL(9,G71:AN71)</f>
        <v>0</v>
      </c>
      <c r="G71" s="137">
        <v>0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v>0</v>
      </c>
      <c r="U71" s="136">
        <v>0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v>0</v>
      </c>
      <c r="AF71" s="136">
        <v>0</v>
      </c>
      <c r="AG71" s="136">
        <v>0</v>
      </c>
      <c r="AH71" s="136">
        <v>0</v>
      </c>
      <c r="AI71" s="136">
        <v>0</v>
      </c>
      <c r="AJ71" s="136">
        <v>0</v>
      </c>
      <c r="AK71" s="136">
        <v>0</v>
      </c>
      <c r="AL71" s="136">
        <v>0</v>
      </c>
      <c r="AM71" s="136">
        <v>0</v>
      </c>
      <c r="AN71" s="136">
        <v>0</v>
      </c>
      <c r="AQ71" s="40" t="str">
        <f t="shared" si="3"/>
        <v>0</v>
      </c>
    </row>
    <row r="72" spans="1:43">
      <c r="A72" s="1">
        <f>A71+1</f>
        <v>45</v>
      </c>
      <c r="B72" s="140" t="s">
        <v>77</v>
      </c>
      <c r="C72" s="156"/>
      <c r="D72" s="135"/>
      <c r="E72" s="129"/>
      <c r="F72" s="130">
        <f>SUBTOTAL(9,G72:AN72)</f>
        <v>0</v>
      </c>
      <c r="G72" s="137">
        <v>0</v>
      </c>
      <c r="H72" s="136">
        <v>0</v>
      </c>
      <c r="I72" s="136"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136">
        <v>0</v>
      </c>
      <c r="AI72" s="136">
        <v>0</v>
      </c>
      <c r="AJ72" s="136">
        <v>0</v>
      </c>
      <c r="AK72" s="136">
        <v>0</v>
      </c>
      <c r="AL72" s="136">
        <v>0</v>
      </c>
      <c r="AM72" s="136">
        <v>0</v>
      </c>
      <c r="AN72" s="136">
        <v>0</v>
      </c>
      <c r="AQ72" s="40" t="str">
        <f t="shared" si="3"/>
        <v>0</v>
      </c>
    </row>
    <row r="73" spans="1:43">
      <c r="A73" s="1">
        <f>A72+1</f>
        <v>46</v>
      </c>
      <c r="B73" s="140" t="s">
        <v>78</v>
      </c>
      <c r="C73" s="156"/>
      <c r="D73" s="135"/>
      <c r="E73" s="129"/>
      <c r="F73" s="130">
        <f>SUBTOTAL(9,G73:AN73)</f>
        <v>0</v>
      </c>
      <c r="G73" s="137">
        <v>0</v>
      </c>
      <c r="H73" s="136">
        <v>0</v>
      </c>
      <c r="I73" s="136">
        <v>0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  <c r="Y73" s="136">
        <v>0</v>
      </c>
      <c r="Z73" s="136">
        <v>0</v>
      </c>
      <c r="AA73" s="136">
        <v>0</v>
      </c>
      <c r="AB73" s="136">
        <v>0</v>
      </c>
      <c r="AC73" s="136">
        <v>0</v>
      </c>
      <c r="AD73" s="136">
        <v>0</v>
      </c>
      <c r="AE73" s="136">
        <v>0</v>
      </c>
      <c r="AF73" s="136">
        <v>0</v>
      </c>
      <c r="AG73" s="136">
        <v>0</v>
      </c>
      <c r="AH73" s="136">
        <v>0</v>
      </c>
      <c r="AI73" s="136">
        <v>0</v>
      </c>
      <c r="AJ73" s="136">
        <v>0</v>
      </c>
      <c r="AK73" s="136">
        <v>0</v>
      </c>
      <c r="AL73" s="136">
        <v>0</v>
      </c>
      <c r="AM73" s="136">
        <v>0</v>
      </c>
      <c r="AN73" s="136">
        <v>0</v>
      </c>
      <c r="AQ73" s="40" t="str">
        <f t="shared" si="3"/>
        <v>0</v>
      </c>
    </row>
    <row r="74" spans="1:43" ht="13.5" thickBot="1">
      <c r="A74" s="1">
        <f>A73+1</f>
        <v>47</v>
      </c>
      <c r="B74" s="140" t="s">
        <v>79</v>
      </c>
      <c r="C74" s="156"/>
      <c r="D74" s="135"/>
      <c r="E74" s="129"/>
      <c r="F74" s="130">
        <f>SUBTOTAL(9,G74:AN74)</f>
        <v>0</v>
      </c>
      <c r="G74" s="137">
        <v>0</v>
      </c>
      <c r="H74" s="136">
        <v>0</v>
      </c>
      <c r="I74" s="136">
        <v>0</v>
      </c>
      <c r="J74" s="136">
        <v>0</v>
      </c>
      <c r="K74" s="136">
        <v>0</v>
      </c>
      <c r="L74" s="136">
        <v>0</v>
      </c>
      <c r="M74" s="136">
        <v>0</v>
      </c>
      <c r="N74" s="136">
        <v>0</v>
      </c>
      <c r="O74" s="136">
        <v>0</v>
      </c>
      <c r="P74" s="136">
        <v>0</v>
      </c>
      <c r="Q74" s="136">
        <v>0</v>
      </c>
      <c r="R74" s="136">
        <v>0</v>
      </c>
      <c r="S74" s="136">
        <v>0</v>
      </c>
      <c r="T74" s="136">
        <v>0</v>
      </c>
      <c r="U74" s="136">
        <v>0</v>
      </c>
      <c r="V74" s="136">
        <v>0</v>
      </c>
      <c r="W74" s="136">
        <v>0</v>
      </c>
      <c r="X74" s="136">
        <v>0</v>
      </c>
      <c r="Y74" s="136">
        <v>0</v>
      </c>
      <c r="Z74" s="136">
        <v>0</v>
      </c>
      <c r="AA74" s="136">
        <v>0</v>
      </c>
      <c r="AB74" s="136">
        <v>0</v>
      </c>
      <c r="AC74" s="136">
        <v>0</v>
      </c>
      <c r="AD74" s="136">
        <v>0</v>
      </c>
      <c r="AE74" s="136">
        <v>0</v>
      </c>
      <c r="AF74" s="136">
        <v>0</v>
      </c>
      <c r="AG74" s="136">
        <v>0</v>
      </c>
      <c r="AH74" s="136">
        <v>0</v>
      </c>
      <c r="AI74" s="136">
        <v>0</v>
      </c>
      <c r="AJ74" s="136">
        <v>0</v>
      </c>
      <c r="AK74" s="136">
        <v>0</v>
      </c>
      <c r="AL74" s="136">
        <v>0</v>
      </c>
      <c r="AM74" s="136">
        <v>0</v>
      </c>
      <c r="AN74" s="136">
        <v>0</v>
      </c>
      <c r="AQ74" s="40" t="str">
        <f t="shared" si="3"/>
        <v>0</v>
      </c>
    </row>
    <row r="75" spans="1:43" s="106" customFormat="1" ht="13.5" thickTop="1">
      <c r="A75" s="142"/>
      <c r="B75" s="107" t="s">
        <v>80</v>
      </c>
      <c r="C75" s="108"/>
      <c r="D75" s="109"/>
      <c r="E75" s="110"/>
      <c r="F75" s="143">
        <f t="shared" ref="F75:AK75" si="18">SUM(F70:F74)</f>
        <v>1000</v>
      </c>
      <c r="G75" s="144">
        <f t="shared" si="18"/>
        <v>0</v>
      </c>
      <c r="H75" s="145">
        <f t="shared" si="18"/>
        <v>0</v>
      </c>
      <c r="I75" s="145">
        <f t="shared" si="18"/>
        <v>0</v>
      </c>
      <c r="J75" s="145">
        <f t="shared" si="18"/>
        <v>0</v>
      </c>
      <c r="K75" s="145">
        <f t="shared" si="18"/>
        <v>0</v>
      </c>
      <c r="L75" s="145">
        <f t="shared" si="18"/>
        <v>0</v>
      </c>
      <c r="M75" s="145">
        <f t="shared" si="18"/>
        <v>0</v>
      </c>
      <c r="N75" s="145">
        <f t="shared" si="18"/>
        <v>0</v>
      </c>
      <c r="O75" s="145">
        <f t="shared" si="18"/>
        <v>0</v>
      </c>
      <c r="P75" s="145">
        <f t="shared" si="18"/>
        <v>0</v>
      </c>
      <c r="Q75" s="145">
        <f t="shared" si="18"/>
        <v>0</v>
      </c>
      <c r="R75" s="145">
        <f t="shared" si="18"/>
        <v>0</v>
      </c>
      <c r="S75" s="145">
        <f t="shared" si="18"/>
        <v>0</v>
      </c>
      <c r="T75" s="145">
        <f t="shared" si="18"/>
        <v>0</v>
      </c>
      <c r="U75" s="145">
        <f t="shared" si="18"/>
        <v>0</v>
      </c>
      <c r="V75" s="145">
        <f t="shared" si="18"/>
        <v>0</v>
      </c>
      <c r="W75" s="145">
        <f t="shared" si="18"/>
        <v>0</v>
      </c>
      <c r="X75" s="145">
        <f t="shared" si="18"/>
        <v>0</v>
      </c>
      <c r="Y75" s="145">
        <f t="shared" si="18"/>
        <v>0</v>
      </c>
      <c r="Z75" s="145">
        <f t="shared" si="18"/>
        <v>0</v>
      </c>
      <c r="AA75" s="145">
        <f t="shared" si="18"/>
        <v>0</v>
      </c>
      <c r="AB75" s="145">
        <f t="shared" si="18"/>
        <v>0</v>
      </c>
      <c r="AC75" s="145">
        <f t="shared" si="18"/>
        <v>0</v>
      </c>
      <c r="AD75" s="145">
        <f t="shared" si="18"/>
        <v>0</v>
      </c>
      <c r="AE75" s="145">
        <f t="shared" si="18"/>
        <v>0</v>
      </c>
      <c r="AF75" s="145">
        <f t="shared" si="18"/>
        <v>0</v>
      </c>
      <c r="AG75" s="145">
        <f t="shared" si="18"/>
        <v>0</v>
      </c>
      <c r="AH75" s="145">
        <f t="shared" si="18"/>
        <v>0</v>
      </c>
      <c r="AI75" s="145">
        <f t="shared" si="18"/>
        <v>0</v>
      </c>
      <c r="AJ75" s="145">
        <f t="shared" si="18"/>
        <v>0</v>
      </c>
      <c r="AK75" s="145">
        <f t="shared" si="18"/>
        <v>0</v>
      </c>
      <c r="AL75" s="145">
        <f>SUM(AL70:AL74)</f>
        <v>0</v>
      </c>
      <c r="AM75" s="145">
        <f>SUM(AM70:AM74)</f>
        <v>500</v>
      </c>
      <c r="AN75" s="145">
        <f>SUM(AN70:AN74)</f>
        <v>500</v>
      </c>
      <c r="AQ75" s="40" t="str">
        <f t="shared" si="3"/>
        <v>1</v>
      </c>
    </row>
    <row r="76" spans="1:43">
      <c r="B76" s="146"/>
      <c r="C76" s="9"/>
      <c r="D76" s="9"/>
      <c r="E76" s="10"/>
      <c r="F76" s="11"/>
      <c r="G76" s="14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Q76" s="40" t="str">
        <f t="shared" si="3"/>
        <v>1</v>
      </c>
    </row>
    <row r="77" spans="1:43" s="69" customFormat="1">
      <c r="B77" s="74" t="s">
        <v>81</v>
      </c>
      <c r="C77" s="150"/>
      <c r="D77" s="75"/>
      <c r="E77" s="76"/>
      <c r="F77" s="77"/>
      <c r="G77" s="151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Q77" s="40" t="str">
        <f t="shared" si="3"/>
        <v>1</v>
      </c>
    </row>
    <row r="78" spans="1:43">
      <c r="A78" s="1">
        <f>A74+1</f>
        <v>48</v>
      </c>
      <c r="B78" s="153" t="s">
        <v>82</v>
      </c>
      <c r="C78" s="157"/>
      <c r="D78" s="128"/>
      <c r="E78" s="154"/>
      <c r="F78" s="155">
        <f t="shared" ref="F78:F85" si="19">SUBTOTAL(9,G78:AN78)</f>
        <v>0</v>
      </c>
      <c r="G78" s="131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  <c r="Q78" s="132">
        <v>0</v>
      </c>
      <c r="R78" s="132">
        <v>0</v>
      </c>
      <c r="S78" s="132">
        <v>0</v>
      </c>
      <c r="T78" s="132">
        <v>0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0</v>
      </c>
      <c r="AA78" s="132">
        <v>0</v>
      </c>
      <c r="AB78" s="132">
        <v>0</v>
      </c>
      <c r="AC78" s="132">
        <v>0</v>
      </c>
      <c r="AD78" s="132">
        <v>0</v>
      </c>
      <c r="AE78" s="132">
        <v>0</v>
      </c>
      <c r="AF78" s="132">
        <v>0</v>
      </c>
      <c r="AG78" s="132">
        <v>0</v>
      </c>
      <c r="AH78" s="132">
        <v>0</v>
      </c>
      <c r="AI78" s="132">
        <v>0</v>
      </c>
      <c r="AJ78" s="132">
        <v>0</v>
      </c>
      <c r="AK78" s="132">
        <v>0</v>
      </c>
      <c r="AL78" s="132">
        <v>0</v>
      </c>
      <c r="AM78" s="132">
        <v>0</v>
      </c>
      <c r="AN78" s="132">
        <v>0</v>
      </c>
      <c r="AQ78" s="40" t="str">
        <f t="shared" si="3"/>
        <v>0</v>
      </c>
    </row>
    <row r="79" spans="1:43">
      <c r="A79" s="1">
        <f t="shared" ref="A79:A85" si="20">A78+1</f>
        <v>49</v>
      </c>
      <c r="B79" s="140" t="s">
        <v>83</v>
      </c>
      <c r="C79" s="156"/>
      <c r="D79" s="135"/>
      <c r="E79" s="129"/>
      <c r="F79" s="130">
        <f t="shared" si="19"/>
        <v>0</v>
      </c>
      <c r="G79" s="137">
        <v>0</v>
      </c>
      <c r="H79" s="136">
        <v>0</v>
      </c>
      <c r="I79" s="136">
        <v>0</v>
      </c>
      <c r="J79" s="136">
        <v>0</v>
      </c>
      <c r="K79" s="136">
        <v>0</v>
      </c>
      <c r="L79" s="136">
        <v>0</v>
      </c>
      <c r="M79" s="136">
        <v>0</v>
      </c>
      <c r="N79" s="136">
        <v>0</v>
      </c>
      <c r="O79" s="136">
        <v>0</v>
      </c>
      <c r="P79" s="136">
        <v>0</v>
      </c>
      <c r="Q79" s="136">
        <v>0</v>
      </c>
      <c r="R79" s="136">
        <v>0</v>
      </c>
      <c r="S79" s="136">
        <v>0</v>
      </c>
      <c r="T79" s="136">
        <v>0</v>
      </c>
      <c r="U79" s="136">
        <v>0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  <c r="AF79" s="136">
        <v>0</v>
      </c>
      <c r="AG79" s="136">
        <v>0</v>
      </c>
      <c r="AH79" s="136">
        <v>0</v>
      </c>
      <c r="AI79" s="136">
        <v>0</v>
      </c>
      <c r="AJ79" s="136">
        <v>0</v>
      </c>
      <c r="AK79" s="136">
        <v>0</v>
      </c>
      <c r="AL79" s="136">
        <v>0</v>
      </c>
      <c r="AM79" s="136">
        <v>0</v>
      </c>
      <c r="AN79" s="136">
        <v>0</v>
      </c>
      <c r="AQ79" s="40" t="str">
        <f t="shared" si="3"/>
        <v>0</v>
      </c>
    </row>
    <row r="80" spans="1:43">
      <c r="A80" s="1">
        <f t="shared" si="20"/>
        <v>50</v>
      </c>
      <c r="B80" s="140" t="s">
        <v>48</v>
      </c>
      <c r="C80" s="156"/>
      <c r="D80" s="135"/>
      <c r="E80" s="129"/>
      <c r="F80" s="130">
        <f t="shared" si="19"/>
        <v>0</v>
      </c>
      <c r="G80" s="137">
        <v>0</v>
      </c>
      <c r="H80" s="136">
        <v>0</v>
      </c>
      <c r="I80" s="136">
        <v>0</v>
      </c>
      <c r="J80" s="136">
        <v>0</v>
      </c>
      <c r="K80" s="136">
        <v>0</v>
      </c>
      <c r="L80" s="136">
        <v>0</v>
      </c>
      <c r="M80" s="136">
        <v>0</v>
      </c>
      <c r="N80" s="136">
        <v>0</v>
      </c>
      <c r="O80" s="136">
        <v>0</v>
      </c>
      <c r="P80" s="136">
        <v>0</v>
      </c>
      <c r="Q80" s="136">
        <v>0</v>
      </c>
      <c r="R80" s="136">
        <v>0</v>
      </c>
      <c r="S80" s="136">
        <v>0</v>
      </c>
      <c r="T80" s="136">
        <v>0</v>
      </c>
      <c r="U80" s="136">
        <v>0</v>
      </c>
      <c r="V80" s="136">
        <v>0</v>
      </c>
      <c r="W80" s="136">
        <v>0</v>
      </c>
      <c r="X80" s="136">
        <v>0</v>
      </c>
      <c r="Y80" s="136">
        <v>0</v>
      </c>
      <c r="Z80" s="136">
        <v>0</v>
      </c>
      <c r="AA80" s="136">
        <v>0</v>
      </c>
      <c r="AB80" s="136">
        <v>0</v>
      </c>
      <c r="AC80" s="136">
        <v>0</v>
      </c>
      <c r="AD80" s="136">
        <v>0</v>
      </c>
      <c r="AE80" s="136">
        <v>0</v>
      </c>
      <c r="AF80" s="136">
        <v>0</v>
      </c>
      <c r="AG80" s="136">
        <v>0</v>
      </c>
      <c r="AH80" s="136">
        <v>0</v>
      </c>
      <c r="AI80" s="136">
        <v>0</v>
      </c>
      <c r="AJ80" s="136">
        <v>0</v>
      </c>
      <c r="AK80" s="136">
        <v>0</v>
      </c>
      <c r="AL80" s="136">
        <v>0</v>
      </c>
      <c r="AM80" s="136">
        <v>0</v>
      </c>
      <c r="AN80" s="136">
        <v>0</v>
      </c>
      <c r="AQ80" s="40" t="str">
        <f t="shared" si="3"/>
        <v>0</v>
      </c>
    </row>
    <row r="81" spans="1:43">
      <c r="A81" s="1">
        <f t="shared" si="20"/>
        <v>51</v>
      </c>
      <c r="B81" s="140"/>
      <c r="C81" s="156"/>
      <c r="D81" s="135"/>
      <c r="E81" s="129"/>
      <c r="F81" s="130">
        <f t="shared" si="19"/>
        <v>0</v>
      </c>
      <c r="G81" s="137">
        <v>0</v>
      </c>
      <c r="H81" s="136">
        <v>0</v>
      </c>
      <c r="I81" s="136">
        <v>0</v>
      </c>
      <c r="J81" s="136">
        <v>0</v>
      </c>
      <c r="K81" s="136">
        <v>0</v>
      </c>
      <c r="L81" s="136">
        <v>0</v>
      </c>
      <c r="M81" s="136">
        <v>0</v>
      </c>
      <c r="N81" s="136">
        <v>0</v>
      </c>
      <c r="O81" s="136">
        <v>0</v>
      </c>
      <c r="P81" s="136">
        <v>0</v>
      </c>
      <c r="Q81" s="136">
        <v>0</v>
      </c>
      <c r="R81" s="136">
        <v>0</v>
      </c>
      <c r="S81" s="136">
        <v>0</v>
      </c>
      <c r="T81" s="136">
        <v>0</v>
      </c>
      <c r="U81" s="136">
        <v>0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6">
        <v>0</v>
      </c>
      <c r="AF81" s="136">
        <v>0</v>
      </c>
      <c r="AG81" s="136">
        <v>0</v>
      </c>
      <c r="AH81" s="136">
        <v>0</v>
      </c>
      <c r="AI81" s="136">
        <v>0</v>
      </c>
      <c r="AJ81" s="136">
        <v>0</v>
      </c>
      <c r="AK81" s="136">
        <v>0</v>
      </c>
      <c r="AL81" s="136">
        <v>0</v>
      </c>
      <c r="AM81" s="136">
        <v>0</v>
      </c>
      <c r="AN81" s="136">
        <v>0</v>
      </c>
      <c r="AQ81" s="40" t="str">
        <f t="shared" si="3"/>
        <v>0</v>
      </c>
    </row>
    <row r="82" spans="1:43">
      <c r="A82" s="1">
        <f t="shared" si="20"/>
        <v>52</v>
      </c>
      <c r="B82" s="140"/>
      <c r="C82" s="156"/>
      <c r="D82" s="135"/>
      <c r="E82" s="129"/>
      <c r="F82" s="130">
        <f t="shared" si="19"/>
        <v>0</v>
      </c>
      <c r="G82" s="137">
        <v>0</v>
      </c>
      <c r="H82" s="136">
        <v>0</v>
      </c>
      <c r="I82" s="136">
        <v>0</v>
      </c>
      <c r="J82" s="136">
        <v>0</v>
      </c>
      <c r="K82" s="136">
        <v>0</v>
      </c>
      <c r="L82" s="136">
        <v>0</v>
      </c>
      <c r="M82" s="136">
        <v>0</v>
      </c>
      <c r="N82" s="136">
        <v>0</v>
      </c>
      <c r="O82" s="136">
        <v>0</v>
      </c>
      <c r="P82" s="136">
        <v>0</v>
      </c>
      <c r="Q82" s="136">
        <v>0</v>
      </c>
      <c r="R82" s="136">
        <v>0</v>
      </c>
      <c r="S82" s="136">
        <v>0</v>
      </c>
      <c r="T82" s="136">
        <v>0</v>
      </c>
      <c r="U82" s="136">
        <v>0</v>
      </c>
      <c r="V82" s="136">
        <v>0</v>
      </c>
      <c r="W82" s="136">
        <v>0</v>
      </c>
      <c r="X82" s="136">
        <v>0</v>
      </c>
      <c r="Y82" s="136">
        <v>0</v>
      </c>
      <c r="Z82" s="136">
        <v>0</v>
      </c>
      <c r="AA82" s="136">
        <v>0</v>
      </c>
      <c r="AB82" s="136">
        <v>0</v>
      </c>
      <c r="AC82" s="136">
        <v>0</v>
      </c>
      <c r="AD82" s="136">
        <v>0</v>
      </c>
      <c r="AE82" s="136">
        <v>0</v>
      </c>
      <c r="AF82" s="136">
        <v>0</v>
      </c>
      <c r="AG82" s="136">
        <v>0</v>
      </c>
      <c r="AH82" s="136">
        <v>0</v>
      </c>
      <c r="AI82" s="136">
        <v>0</v>
      </c>
      <c r="AJ82" s="136">
        <v>0</v>
      </c>
      <c r="AK82" s="136">
        <v>0</v>
      </c>
      <c r="AL82" s="136">
        <v>0</v>
      </c>
      <c r="AM82" s="136">
        <v>0</v>
      </c>
      <c r="AN82" s="136">
        <v>0</v>
      </c>
      <c r="AQ82" s="40" t="str">
        <f>IF((OR((F82=""),(F82&gt;0))),"1","0")</f>
        <v>0</v>
      </c>
    </row>
    <row r="83" spans="1:43">
      <c r="A83" s="1">
        <f t="shared" si="20"/>
        <v>53</v>
      </c>
      <c r="B83" s="140"/>
      <c r="C83" s="156"/>
      <c r="D83" s="135"/>
      <c r="E83" s="129"/>
      <c r="F83" s="130">
        <f t="shared" si="19"/>
        <v>0</v>
      </c>
      <c r="G83" s="137">
        <v>0</v>
      </c>
      <c r="H83" s="136">
        <v>0</v>
      </c>
      <c r="I83" s="136">
        <v>0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0</v>
      </c>
      <c r="T83" s="136">
        <v>0</v>
      </c>
      <c r="U83" s="136">
        <v>0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v>0</v>
      </c>
      <c r="AF83" s="136">
        <v>0</v>
      </c>
      <c r="AG83" s="136">
        <v>0</v>
      </c>
      <c r="AH83" s="136">
        <v>0</v>
      </c>
      <c r="AI83" s="136">
        <v>0</v>
      </c>
      <c r="AJ83" s="136">
        <v>0</v>
      </c>
      <c r="AK83" s="136">
        <v>0</v>
      </c>
      <c r="AL83" s="136">
        <v>0</v>
      </c>
      <c r="AM83" s="136">
        <v>0</v>
      </c>
      <c r="AN83" s="136">
        <v>0</v>
      </c>
      <c r="AQ83" s="40" t="str">
        <f>IF((OR((F83=""),(F83&gt;0))),"1","0")</f>
        <v>0</v>
      </c>
    </row>
    <row r="84" spans="1:43">
      <c r="A84" s="1">
        <f t="shared" si="20"/>
        <v>54</v>
      </c>
      <c r="B84" s="140"/>
      <c r="C84" s="156"/>
      <c r="D84" s="135"/>
      <c r="E84" s="129"/>
      <c r="F84" s="130">
        <f t="shared" si="19"/>
        <v>0</v>
      </c>
      <c r="G84" s="137">
        <v>0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6">
        <v>0</v>
      </c>
      <c r="Q84" s="136">
        <v>0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v>0</v>
      </c>
      <c r="AF84" s="136">
        <v>0</v>
      </c>
      <c r="AG84" s="136">
        <v>0</v>
      </c>
      <c r="AH84" s="136">
        <v>0</v>
      </c>
      <c r="AI84" s="136">
        <v>0</v>
      </c>
      <c r="AJ84" s="136">
        <v>0</v>
      </c>
      <c r="AK84" s="136">
        <v>0</v>
      </c>
      <c r="AL84" s="136">
        <v>0</v>
      </c>
      <c r="AM84" s="136">
        <v>0</v>
      </c>
      <c r="AN84" s="136">
        <v>0</v>
      </c>
      <c r="AQ84" s="40" t="str">
        <f>IF((OR((F84=""),(F84&gt;0))),"1","0")</f>
        <v>0</v>
      </c>
    </row>
    <row r="85" spans="1:43" ht="13.5" thickBot="1">
      <c r="A85" s="1">
        <f t="shared" si="20"/>
        <v>55</v>
      </c>
      <c r="B85" s="140"/>
      <c r="C85" s="156"/>
      <c r="D85" s="135"/>
      <c r="E85" s="129"/>
      <c r="F85" s="130">
        <f t="shared" si="19"/>
        <v>0</v>
      </c>
      <c r="G85" s="137">
        <v>0</v>
      </c>
      <c r="H85" s="136">
        <v>0</v>
      </c>
      <c r="I85" s="136">
        <v>0</v>
      </c>
      <c r="J85" s="136">
        <v>0</v>
      </c>
      <c r="K85" s="136">
        <v>0</v>
      </c>
      <c r="L85" s="136">
        <v>0</v>
      </c>
      <c r="M85" s="136">
        <v>0</v>
      </c>
      <c r="N85" s="136">
        <v>0</v>
      </c>
      <c r="O85" s="136">
        <v>0</v>
      </c>
      <c r="P85" s="136">
        <v>0</v>
      </c>
      <c r="Q85" s="136">
        <v>0</v>
      </c>
      <c r="R85" s="136">
        <v>0</v>
      </c>
      <c r="S85" s="136">
        <v>0</v>
      </c>
      <c r="T85" s="136">
        <v>0</v>
      </c>
      <c r="U85" s="136">
        <v>0</v>
      </c>
      <c r="V85" s="136">
        <v>0</v>
      </c>
      <c r="W85" s="136">
        <v>0</v>
      </c>
      <c r="X85" s="136">
        <v>0</v>
      </c>
      <c r="Y85" s="136">
        <v>0</v>
      </c>
      <c r="Z85" s="136">
        <v>0</v>
      </c>
      <c r="AA85" s="136">
        <v>0</v>
      </c>
      <c r="AB85" s="136">
        <v>0</v>
      </c>
      <c r="AC85" s="136">
        <v>0</v>
      </c>
      <c r="AD85" s="136">
        <v>0</v>
      </c>
      <c r="AE85" s="136">
        <v>0</v>
      </c>
      <c r="AF85" s="136">
        <v>0</v>
      </c>
      <c r="AG85" s="136">
        <v>0</v>
      </c>
      <c r="AH85" s="136">
        <v>0</v>
      </c>
      <c r="AI85" s="136">
        <v>0</v>
      </c>
      <c r="AJ85" s="136">
        <v>0</v>
      </c>
      <c r="AK85" s="136">
        <v>0</v>
      </c>
      <c r="AL85" s="136">
        <v>0</v>
      </c>
      <c r="AM85" s="136">
        <v>0</v>
      </c>
      <c r="AN85" s="136">
        <v>0</v>
      </c>
      <c r="AQ85" s="40" t="str">
        <f>IF((OR((F85=""),(F85&gt;0))),"1","0")</f>
        <v>0</v>
      </c>
    </row>
    <row r="86" spans="1:43" s="106" customFormat="1" ht="14.25" thickTop="1" thickBot="1">
      <c r="A86" s="142"/>
      <c r="B86" s="158" t="s">
        <v>80</v>
      </c>
      <c r="C86" s="159"/>
      <c r="D86" s="160"/>
      <c r="E86" s="161"/>
      <c r="F86" s="162">
        <f t="shared" ref="F86:AK86" si="21">SUM(F78:F85)</f>
        <v>0</v>
      </c>
      <c r="G86" s="163">
        <f t="shared" si="21"/>
        <v>0</v>
      </c>
      <c r="H86" s="164">
        <f t="shared" si="21"/>
        <v>0</v>
      </c>
      <c r="I86" s="164">
        <f t="shared" si="21"/>
        <v>0</v>
      </c>
      <c r="J86" s="164">
        <f t="shared" si="21"/>
        <v>0</v>
      </c>
      <c r="K86" s="164">
        <f t="shared" si="21"/>
        <v>0</v>
      </c>
      <c r="L86" s="164">
        <f t="shared" si="21"/>
        <v>0</v>
      </c>
      <c r="M86" s="164">
        <f t="shared" si="21"/>
        <v>0</v>
      </c>
      <c r="N86" s="164">
        <f t="shared" si="21"/>
        <v>0</v>
      </c>
      <c r="O86" s="164">
        <f t="shared" si="21"/>
        <v>0</v>
      </c>
      <c r="P86" s="164">
        <f t="shared" si="21"/>
        <v>0</v>
      </c>
      <c r="Q86" s="164">
        <f t="shared" si="21"/>
        <v>0</v>
      </c>
      <c r="R86" s="164">
        <f t="shared" si="21"/>
        <v>0</v>
      </c>
      <c r="S86" s="164">
        <f t="shared" si="21"/>
        <v>0</v>
      </c>
      <c r="T86" s="164">
        <f t="shared" si="21"/>
        <v>0</v>
      </c>
      <c r="U86" s="164">
        <f t="shared" si="21"/>
        <v>0</v>
      </c>
      <c r="V86" s="164">
        <f t="shared" si="21"/>
        <v>0</v>
      </c>
      <c r="W86" s="164">
        <f t="shared" si="21"/>
        <v>0</v>
      </c>
      <c r="X86" s="164">
        <f t="shared" si="21"/>
        <v>0</v>
      </c>
      <c r="Y86" s="164">
        <f t="shared" si="21"/>
        <v>0</v>
      </c>
      <c r="Z86" s="164">
        <f t="shared" si="21"/>
        <v>0</v>
      </c>
      <c r="AA86" s="164">
        <f t="shared" si="21"/>
        <v>0</v>
      </c>
      <c r="AB86" s="164">
        <f t="shared" si="21"/>
        <v>0</v>
      </c>
      <c r="AC86" s="164">
        <f t="shared" si="21"/>
        <v>0</v>
      </c>
      <c r="AD86" s="164">
        <f t="shared" si="21"/>
        <v>0</v>
      </c>
      <c r="AE86" s="164">
        <f t="shared" si="21"/>
        <v>0</v>
      </c>
      <c r="AF86" s="164">
        <f t="shared" si="21"/>
        <v>0</v>
      </c>
      <c r="AG86" s="164">
        <f t="shared" si="21"/>
        <v>0</v>
      </c>
      <c r="AH86" s="164">
        <f t="shared" si="21"/>
        <v>0</v>
      </c>
      <c r="AI86" s="164">
        <f t="shared" si="21"/>
        <v>0</v>
      </c>
      <c r="AJ86" s="164">
        <f t="shared" si="21"/>
        <v>0</v>
      </c>
      <c r="AK86" s="164">
        <f t="shared" si="21"/>
        <v>0</v>
      </c>
      <c r="AL86" s="164">
        <f>SUM(AL78:AL85)</f>
        <v>0</v>
      </c>
      <c r="AM86" s="164">
        <f>SUM(AM78:AM85)</f>
        <v>0</v>
      </c>
      <c r="AN86" s="164">
        <f>SUM(AN78:AN85)</f>
        <v>0</v>
      </c>
      <c r="AQ86" s="40" t="str">
        <f t="shared" si="3"/>
        <v>0</v>
      </c>
    </row>
    <row r="87" spans="1:43">
      <c r="F87" s="11"/>
    </row>
    <row r="88" spans="1:43">
      <c r="F88" s="3">
        <f>SUM(F67,F75,)</f>
        <v>133443.96818181817</v>
      </c>
    </row>
  </sheetData>
  <autoFilter ref="AQ13:AQ86"/>
  <dataValidations count="3">
    <dataValidation type="list" allowBlank="1" showInputMessage="1" showErrorMessage="1" error="Please enter either Government (Govt) or Contractor (Contr) for each labor category." sqref="E25:E26">
      <formula1>"Govt,Contr"</formula1>
    </dataValidation>
    <dataValidation type="list" allowBlank="1" showInputMessage="1" showErrorMessage="1" error="Please enter either Government (Govt) or Contractor (Contr) for each labor category." sqref="E22:E24 E27:E48">
      <formula1>"Govt,Contr,Govt_Sub"</formula1>
    </dataValidation>
    <dataValidation type="list" allowBlank="1" showInputMessage="1" showErrorMessage="1" sqref="D22:D48">
      <formula1>"ManTech,Subcontractor,Consultant,LocalNational"</formula1>
    </dataValidation>
  </dataValidations>
  <printOptions gridLines="1"/>
  <pageMargins left="0" right="0" top="1" bottom="1" header="0.5" footer="0.5"/>
  <pageSetup paperSize="5" scale="56" fitToWidth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LinksUpToDate>false</LinksUpToDate>
  <SharedDoc>false</SharedDoc>
  <HyperlinksChanged>false</HyperlinksChanged>
</Properties>
</file>